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8x4050\Desktop\"/>
    </mc:Choice>
  </mc:AlternateContent>
  <bookViews>
    <workbookView xWindow="0" yWindow="90" windowWidth="23955" windowHeight="9525" firstSheet="4" activeTab="4"/>
  </bookViews>
  <sheets>
    <sheet name="Příloha č. 1 MŠ+ZŠ" sheetId="13" r:id="rId1"/>
    <sheet name="Příloha č. 2 - SeS" sheetId="14" r:id="rId2"/>
    <sheet name="Příloha č. 3 - Geronto" sheetId="6" r:id="rId3"/>
    <sheet name="Příloha č. 4 - OÚSS" sheetId="7" r:id="rId4"/>
    <sheet name="Příloha č. 5 Osmička pro rodinu" sheetId="1" r:id="rId5"/>
    <sheet name="Příloha č. 6 - str. 1" sheetId="8" r:id="rId6"/>
    <sheet name="Příloha č. 6 - str. 2" sheetId="9" r:id="rId7"/>
    <sheet name="Příloha č. 7 - KV" sheetId="17" r:id="rId8"/>
    <sheet name="Příloha č. 8 - ZČ" sheetId="11" r:id="rId9"/>
  </sheets>
  <definedNames>
    <definedName name="_xlnm.Print_Area" localSheetId="5">'Příloha č. 6 - str. 1'!$A$1:$N$35</definedName>
    <definedName name="_xlnm.Print_Area" localSheetId="6">'Příloha č. 6 - str. 2'!$A$1:$G$43</definedName>
    <definedName name="_xlnm.Print_Area" localSheetId="7">'Příloha č. 7 - KV'!$A$1:$L$271</definedName>
  </definedNames>
  <calcPr calcId="171027"/>
</workbook>
</file>

<file path=xl/calcChain.xml><?xml version="1.0" encoding="utf-8"?>
<calcChain xmlns="http://schemas.openxmlformats.org/spreadsheetml/2006/main">
  <c r="L270" i="17" l="1"/>
  <c r="L268" i="17"/>
  <c r="L267" i="17"/>
  <c r="L263" i="17"/>
  <c r="L252" i="17"/>
  <c r="L251" i="17"/>
  <c r="L250" i="17"/>
  <c r="L248" i="17"/>
  <c r="L245" i="17"/>
  <c r="L244" i="17"/>
  <c r="L243" i="17"/>
  <c r="L242" i="17"/>
  <c r="L241" i="17"/>
  <c r="L240" i="17"/>
  <c r="L239" i="17"/>
  <c r="L238" i="17"/>
  <c r="L237" i="17"/>
  <c r="L236" i="17"/>
  <c r="L235" i="17"/>
  <c r="L234" i="17"/>
  <c r="L233" i="17"/>
  <c r="L232" i="17"/>
  <c r="L231" i="17"/>
  <c r="L230" i="17"/>
  <c r="L229" i="17"/>
  <c r="L228" i="17"/>
  <c r="L227" i="17"/>
  <c r="L226" i="17"/>
  <c r="L225" i="17"/>
  <c r="L224" i="17"/>
  <c r="L223" i="17"/>
  <c r="L222" i="17"/>
  <c r="L221" i="17"/>
  <c r="L220" i="17"/>
  <c r="L219" i="17"/>
  <c r="L198" i="17"/>
  <c r="L197" i="17"/>
  <c r="L196" i="17"/>
  <c r="L195" i="17"/>
  <c r="L194" i="17"/>
  <c r="L193" i="17"/>
  <c r="L191" i="17"/>
  <c r="L188" i="17"/>
  <c r="L187" i="17"/>
  <c r="L186" i="17"/>
  <c r="L185" i="17"/>
  <c r="L184" i="17"/>
  <c r="L183" i="17"/>
  <c r="L181" i="17"/>
  <c r="L177" i="17"/>
  <c r="L176" i="17"/>
  <c r="L173" i="17"/>
  <c r="L171" i="17"/>
  <c r="L169" i="17"/>
  <c r="L168" i="17"/>
  <c r="L167" i="17"/>
  <c r="L160" i="17"/>
  <c r="L159" i="17"/>
  <c r="L158" i="17"/>
  <c r="L157" i="17"/>
  <c r="L155" i="17"/>
  <c r="L154" i="17"/>
  <c r="L153" i="17"/>
  <c r="L152" i="17"/>
  <c r="L151" i="17"/>
  <c r="L150" i="17"/>
  <c r="L149" i="17"/>
  <c r="L148" i="17"/>
  <c r="L147" i="17"/>
  <c r="L146" i="17"/>
  <c r="L145" i="17"/>
  <c r="L144" i="17"/>
  <c r="L143" i="17"/>
  <c r="L142" i="17"/>
  <c r="L141" i="17"/>
  <c r="L140" i="17"/>
  <c r="L139" i="17"/>
  <c r="L138" i="17"/>
  <c r="L137" i="17"/>
  <c r="L136" i="17"/>
  <c r="L135" i="17"/>
  <c r="L134" i="17"/>
  <c r="L133" i="17"/>
  <c r="L132" i="17"/>
  <c r="L131" i="17"/>
  <c r="L130" i="17"/>
  <c r="L129" i="17"/>
  <c r="L128" i="17"/>
  <c r="L127" i="17"/>
  <c r="L126" i="17"/>
  <c r="L125" i="17"/>
  <c r="L124" i="17"/>
  <c r="L123" i="17"/>
  <c r="L122" i="17"/>
  <c r="L121" i="17"/>
  <c r="L120" i="17"/>
  <c r="L119" i="17"/>
  <c r="L118" i="17"/>
  <c r="L117" i="17"/>
  <c r="L116" i="17"/>
  <c r="L115" i="17"/>
  <c r="L114" i="17"/>
  <c r="L77" i="17"/>
  <c r="L76" i="17"/>
  <c r="L75" i="17"/>
  <c r="L74" i="17"/>
  <c r="L73" i="17"/>
  <c r="L72" i="17"/>
  <c r="L71" i="17"/>
  <c r="L70" i="17"/>
  <c r="L69" i="17"/>
  <c r="L68" i="17"/>
  <c r="L67" i="17"/>
  <c r="L66" i="17"/>
  <c r="L65" i="17"/>
  <c r="L64" i="17"/>
  <c r="L62" i="17"/>
  <c r="L61" i="17"/>
  <c r="L47" i="17"/>
  <c r="L46" i="17"/>
  <c r="L45" i="17"/>
  <c r="L44" i="17"/>
  <c r="L43" i="17"/>
  <c r="L42" i="17"/>
  <c r="L37" i="17"/>
  <c r="L36" i="17"/>
  <c r="L35" i="17"/>
  <c r="L34" i="17"/>
  <c r="L33" i="17"/>
  <c r="L32" i="17"/>
  <c r="L31" i="17"/>
  <c r="L30" i="17"/>
  <c r="L29" i="17"/>
  <c r="L28" i="17"/>
  <c r="L27" i="17"/>
  <c r="L26" i="17"/>
  <c r="L25" i="17"/>
  <c r="L24" i="17"/>
  <c r="L23" i="17"/>
  <c r="L22" i="17"/>
  <c r="L21" i="17"/>
  <c r="L20" i="17"/>
  <c r="L19" i="17"/>
  <c r="L18" i="17"/>
  <c r="L17" i="17"/>
  <c r="L16" i="17"/>
  <c r="L15" i="17"/>
  <c r="L14" i="17"/>
  <c r="L13" i="17"/>
  <c r="L12" i="17"/>
  <c r="L11" i="17"/>
  <c r="L10" i="17"/>
  <c r="L9" i="17"/>
  <c r="L8" i="17"/>
  <c r="E59" i="7" l="1"/>
  <c r="C8" i="7" l="1"/>
  <c r="E10" i="7"/>
  <c r="D10" i="7"/>
  <c r="C10" i="7"/>
  <c r="E26" i="7"/>
  <c r="E24" i="7" s="1"/>
  <c r="D26" i="7"/>
  <c r="C26" i="7"/>
  <c r="D30" i="7"/>
  <c r="E30" i="7"/>
  <c r="C30" i="7"/>
  <c r="E37" i="7"/>
  <c r="D37" i="7"/>
  <c r="C37" i="7"/>
  <c r="C24" i="7" s="1"/>
  <c r="D49" i="7"/>
  <c r="E49" i="7"/>
  <c r="C49" i="7"/>
  <c r="D24" i="7" l="1"/>
  <c r="D54" i="7" s="1"/>
  <c r="E61" i="7"/>
  <c r="G59" i="7"/>
  <c r="D59" i="7"/>
  <c r="D61" i="7" s="1"/>
  <c r="C59" i="7"/>
  <c r="C61" i="7" s="1"/>
  <c r="G58" i="7"/>
  <c r="G57" i="7"/>
  <c r="G56" i="7"/>
  <c r="F56" i="7"/>
  <c r="G55" i="7"/>
  <c r="F55" i="7"/>
  <c r="C54" i="7"/>
  <c r="G53" i="7"/>
  <c r="F53" i="7"/>
  <c r="G52" i="7"/>
  <c r="F52" i="7"/>
  <c r="G51" i="7"/>
  <c r="F51" i="7"/>
  <c r="G49" i="7"/>
  <c r="F49" i="7"/>
  <c r="G48" i="7"/>
  <c r="F48" i="7"/>
  <c r="G47" i="7"/>
  <c r="F47" i="7"/>
  <c r="G46" i="7"/>
  <c r="F46" i="7"/>
  <c r="G45" i="7"/>
  <c r="F45" i="7"/>
  <c r="G44" i="7"/>
  <c r="F44" i="7"/>
  <c r="G42" i="7"/>
  <c r="F42" i="7"/>
  <c r="G41" i="7"/>
  <c r="F41" i="7"/>
  <c r="G40" i="7"/>
  <c r="G39" i="7"/>
  <c r="F39" i="7"/>
  <c r="G38" i="7"/>
  <c r="F38" i="7"/>
  <c r="G37" i="7"/>
  <c r="F37" i="7"/>
  <c r="G35" i="7"/>
  <c r="F35" i="7"/>
  <c r="G34" i="7"/>
  <c r="F34" i="7"/>
  <c r="G33" i="7"/>
  <c r="F33" i="7"/>
  <c r="G32" i="7"/>
  <c r="F32" i="7"/>
  <c r="G31" i="7"/>
  <c r="F31" i="7"/>
  <c r="G30" i="7"/>
  <c r="F30" i="7"/>
  <c r="G28" i="7"/>
  <c r="F28" i="7"/>
  <c r="G27" i="7"/>
  <c r="F27" i="7"/>
  <c r="G26" i="7"/>
  <c r="F26" i="7"/>
  <c r="E54" i="7"/>
  <c r="G23" i="7"/>
  <c r="F23" i="7"/>
  <c r="G22" i="7"/>
  <c r="F22" i="7"/>
  <c r="G21" i="7"/>
  <c r="F21" i="7"/>
  <c r="G20" i="7"/>
  <c r="F20" i="7"/>
  <c r="G19" i="7"/>
  <c r="F19" i="7"/>
  <c r="G18" i="7"/>
  <c r="F18" i="7"/>
  <c r="G17" i="7"/>
  <c r="F17" i="7"/>
  <c r="G16" i="7"/>
  <c r="F16" i="7"/>
  <c r="G15" i="7"/>
  <c r="F15" i="7"/>
  <c r="G14" i="7"/>
  <c r="F14" i="7"/>
  <c r="G13" i="7"/>
  <c r="F13" i="7"/>
  <c r="G12" i="7"/>
  <c r="F12" i="7"/>
  <c r="G11" i="7"/>
  <c r="F11" i="7"/>
  <c r="G10" i="7"/>
  <c r="F10" i="7"/>
  <c r="G8" i="7"/>
  <c r="F8" i="7"/>
  <c r="D57" i="6"/>
  <c r="E53" i="6"/>
  <c r="G53" i="6" s="1"/>
  <c r="D53" i="6"/>
  <c r="C53" i="6"/>
  <c r="C57" i="6" s="1"/>
  <c r="G51" i="6"/>
  <c r="G50" i="6"/>
  <c r="G48" i="6"/>
  <c r="F48" i="6"/>
  <c r="G47" i="6"/>
  <c r="F47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E38" i="6"/>
  <c r="F38" i="6" s="1"/>
  <c r="D38" i="6"/>
  <c r="C38" i="6"/>
  <c r="G36" i="6"/>
  <c r="F36" i="6"/>
  <c r="G35" i="6"/>
  <c r="F35" i="6"/>
  <c r="G34" i="6"/>
  <c r="F34" i="6"/>
  <c r="G33" i="6"/>
  <c r="F33" i="6"/>
  <c r="G32" i="6"/>
  <c r="F32" i="6"/>
  <c r="G30" i="6"/>
  <c r="F30" i="6"/>
  <c r="G29" i="6"/>
  <c r="F29" i="6"/>
  <c r="G28" i="6"/>
  <c r="F28" i="6"/>
  <c r="G27" i="6"/>
  <c r="F27" i="6"/>
  <c r="G26" i="6"/>
  <c r="F26" i="6"/>
  <c r="E26" i="6"/>
  <c r="D26" i="6"/>
  <c r="G24" i="6"/>
  <c r="F24" i="6"/>
  <c r="G23" i="6"/>
  <c r="F23" i="6"/>
  <c r="G22" i="6"/>
  <c r="F22" i="6"/>
  <c r="G21" i="6"/>
  <c r="F21" i="6"/>
  <c r="G20" i="6"/>
  <c r="F20" i="6"/>
  <c r="G19" i="6"/>
  <c r="C17" i="6"/>
  <c r="E17" i="6"/>
  <c r="G17" i="6" s="1"/>
  <c r="D17" i="6"/>
  <c r="D54" i="6" s="1"/>
  <c r="G16" i="6"/>
  <c r="F16" i="6"/>
  <c r="G15" i="6"/>
  <c r="F15" i="6"/>
  <c r="G14" i="6"/>
  <c r="F14" i="6"/>
  <c r="G13" i="6"/>
  <c r="F13" i="6"/>
  <c r="G12" i="6"/>
  <c r="F12" i="6"/>
  <c r="G10" i="6"/>
  <c r="E10" i="6"/>
  <c r="D10" i="6"/>
  <c r="C10" i="6"/>
  <c r="F59" i="7" l="1"/>
  <c r="G61" i="7"/>
  <c r="C54" i="6"/>
  <c r="F10" i="6"/>
  <c r="F24" i="7"/>
  <c r="G24" i="7"/>
  <c r="F54" i="7"/>
  <c r="G54" i="7"/>
  <c r="F61" i="7"/>
  <c r="D46" i="6"/>
  <c r="F19" i="6"/>
  <c r="E46" i="6"/>
  <c r="F53" i="6"/>
  <c r="E54" i="6"/>
  <c r="G54" i="6" s="1"/>
  <c r="E57" i="6"/>
  <c r="F17" i="6"/>
  <c r="C46" i="6"/>
  <c r="G46" i="6" l="1"/>
  <c r="F46" i="6"/>
  <c r="G57" i="6"/>
  <c r="F57" i="6"/>
  <c r="F36" i="9" l="1"/>
  <c r="F40" i="9" s="1"/>
  <c r="B36" i="9"/>
  <c r="B40" i="9" s="1"/>
  <c r="E34" i="9"/>
  <c r="D33" i="9"/>
  <c r="E33" i="9" s="1"/>
  <c r="C33" i="9"/>
  <c r="B33" i="9"/>
  <c r="G31" i="9"/>
  <c r="E31" i="9"/>
  <c r="G30" i="9"/>
  <c r="E30" i="9"/>
  <c r="F28" i="9"/>
  <c r="G28" i="9" s="1"/>
  <c r="E28" i="9"/>
  <c r="D28" i="9"/>
  <c r="C28" i="9"/>
  <c r="B28" i="9"/>
  <c r="G25" i="9"/>
  <c r="E25" i="9"/>
  <c r="G23" i="9"/>
  <c r="E23" i="9"/>
  <c r="G21" i="9"/>
  <c r="F21" i="9"/>
  <c r="D21" i="9"/>
  <c r="D36" i="9" s="1"/>
  <c r="C21" i="9"/>
  <c r="C36" i="9" s="1"/>
  <c r="B21" i="9"/>
  <c r="G16" i="9"/>
  <c r="E16" i="9"/>
  <c r="E14" i="9" s="1"/>
  <c r="G14" i="9"/>
  <c r="F14" i="9"/>
  <c r="D14" i="9"/>
  <c r="C14" i="9"/>
  <c r="B14" i="9"/>
  <c r="K29" i="8"/>
  <c r="E29" i="8"/>
  <c r="J28" i="8"/>
  <c r="I28" i="8"/>
  <c r="H28" i="8"/>
  <c r="D28" i="8"/>
  <c r="C28" i="8"/>
  <c r="B28" i="8"/>
  <c r="M26" i="8"/>
  <c r="K26" i="8"/>
  <c r="G26" i="8"/>
  <c r="E26" i="8"/>
  <c r="M25" i="8"/>
  <c r="K25" i="8"/>
  <c r="G25" i="8"/>
  <c r="E25" i="8"/>
  <c r="M24" i="8"/>
  <c r="L24" i="8"/>
  <c r="J24" i="8"/>
  <c r="I24" i="8"/>
  <c r="H24" i="8"/>
  <c r="F24" i="8"/>
  <c r="D24" i="8"/>
  <c r="G24" i="8" s="1"/>
  <c r="C24" i="8"/>
  <c r="B24" i="8"/>
  <c r="M21" i="8"/>
  <c r="K21" i="8"/>
  <c r="G21" i="8"/>
  <c r="E21" i="8"/>
  <c r="M19" i="8"/>
  <c r="K19" i="8"/>
  <c r="G19" i="8"/>
  <c r="E19" i="8"/>
  <c r="L17" i="8"/>
  <c r="L31" i="8" s="1"/>
  <c r="J17" i="8"/>
  <c r="I17" i="8"/>
  <c r="I31" i="8" s="1"/>
  <c r="H17" i="8"/>
  <c r="H31" i="8" s="1"/>
  <c r="F17" i="8"/>
  <c r="F31" i="8" s="1"/>
  <c r="D17" i="8"/>
  <c r="G17" i="8" s="1"/>
  <c r="C17" i="8"/>
  <c r="C31" i="8" s="1"/>
  <c r="B17" i="8"/>
  <c r="M13" i="8"/>
  <c r="K13" i="8"/>
  <c r="G13" i="8"/>
  <c r="E13" i="8"/>
  <c r="M12" i="8"/>
  <c r="K12" i="8"/>
  <c r="G12" i="8"/>
  <c r="E12" i="8"/>
  <c r="L11" i="8"/>
  <c r="L33" i="8" s="1"/>
  <c r="J11" i="8"/>
  <c r="I11" i="8"/>
  <c r="I33" i="8" s="1"/>
  <c r="H11" i="8"/>
  <c r="H33" i="8" s="1"/>
  <c r="F11" i="8"/>
  <c r="D11" i="8"/>
  <c r="G11" i="8" s="1"/>
  <c r="C11" i="8"/>
  <c r="B11" i="8"/>
  <c r="C33" i="8" l="1"/>
  <c r="B31" i="8"/>
  <c r="B33" i="8" s="1"/>
  <c r="F33" i="8"/>
  <c r="K11" i="8"/>
  <c r="K17" i="8"/>
  <c r="K24" i="8"/>
  <c r="K28" i="8"/>
  <c r="E28" i="8"/>
  <c r="C40" i="9"/>
  <c r="E36" i="9"/>
  <c r="G36" i="9"/>
  <c r="D40" i="9"/>
  <c r="E21" i="9"/>
  <c r="J31" i="8"/>
  <c r="E11" i="8"/>
  <c r="M11" i="8"/>
  <c r="E17" i="8"/>
  <c r="M17" i="8"/>
  <c r="E24" i="8"/>
  <c r="D31" i="8"/>
  <c r="D33" i="8" s="1"/>
  <c r="G40" i="9" l="1"/>
  <c r="E40" i="9"/>
  <c r="M31" i="8"/>
  <c r="K31" i="8"/>
  <c r="J33" i="8"/>
  <c r="E33" i="8"/>
  <c r="G33" i="8"/>
  <c r="E31" i="8"/>
  <c r="G31" i="8"/>
  <c r="M33" i="8" l="1"/>
  <c r="K33" i="8"/>
  <c r="G30" i="1" l="1"/>
  <c r="G29" i="1"/>
  <c r="F29" i="1"/>
  <c r="G28" i="1"/>
  <c r="F28" i="1"/>
  <c r="E26" i="1"/>
  <c r="G26" i="1" s="1"/>
  <c r="D26" i="1"/>
  <c r="C26" i="1"/>
  <c r="G25" i="1"/>
  <c r="F25" i="1"/>
  <c r="E24" i="1"/>
  <c r="F24" i="1" s="1"/>
  <c r="D24" i="1"/>
  <c r="G24" i="1" s="1"/>
  <c r="C24" i="1"/>
  <c r="G23" i="1"/>
  <c r="F23" i="1"/>
  <c r="G22" i="1"/>
  <c r="F22" i="1"/>
  <c r="G21" i="1"/>
  <c r="F21" i="1"/>
  <c r="G20" i="1"/>
  <c r="F20" i="1"/>
  <c r="E19" i="1"/>
  <c r="G19" i="1" s="1"/>
  <c r="D19" i="1"/>
  <c r="C19" i="1"/>
  <c r="G18" i="1"/>
  <c r="F18" i="1"/>
  <c r="G17" i="1"/>
  <c r="F17" i="1"/>
  <c r="G16" i="1"/>
  <c r="F16" i="1"/>
  <c r="G15" i="1"/>
  <c r="F15" i="1"/>
  <c r="F14" i="1"/>
  <c r="E14" i="1"/>
  <c r="G14" i="1" s="1"/>
  <c r="D14" i="1"/>
  <c r="C14" i="1"/>
  <c r="G13" i="1"/>
  <c r="F13" i="1"/>
  <c r="G12" i="1"/>
  <c r="F12" i="1"/>
  <c r="G11" i="1"/>
  <c r="E11" i="1"/>
  <c r="D11" i="1"/>
  <c r="C11" i="1"/>
  <c r="F11" i="1" s="1"/>
  <c r="D10" i="1"/>
  <c r="G9" i="1"/>
  <c r="F9" i="1"/>
  <c r="G8" i="1"/>
  <c r="E8" i="1"/>
  <c r="D8" i="1"/>
  <c r="D32" i="1" s="1"/>
  <c r="C8" i="1"/>
  <c r="F8" i="1" s="1"/>
  <c r="C36" i="14"/>
  <c r="C37" i="14" s="1"/>
  <c r="F37" i="14" s="1"/>
  <c r="G35" i="14"/>
  <c r="F35" i="14"/>
  <c r="G34" i="14"/>
  <c r="F34" i="14"/>
  <c r="G33" i="14"/>
  <c r="F33" i="14"/>
  <c r="G32" i="14"/>
  <c r="F32" i="14"/>
  <c r="G31" i="14"/>
  <c r="F31" i="14"/>
  <c r="G30" i="14"/>
  <c r="F30" i="14"/>
  <c r="G29" i="14"/>
  <c r="F29" i="14"/>
  <c r="G28" i="14"/>
  <c r="F28" i="14"/>
  <c r="E27" i="14"/>
  <c r="G27" i="14" s="1"/>
  <c r="D27" i="14"/>
  <c r="C27" i="14"/>
  <c r="F26" i="14"/>
  <c r="G25" i="14"/>
  <c r="F25" i="14"/>
  <c r="G24" i="14"/>
  <c r="F24" i="14"/>
  <c r="G23" i="14"/>
  <c r="F23" i="14"/>
  <c r="G22" i="14"/>
  <c r="F22" i="14"/>
  <c r="G21" i="14"/>
  <c r="F21" i="14"/>
  <c r="G20" i="14"/>
  <c r="F20" i="14"/>
  <c r="G19" i="14"/>
  <c r="F19" i="14"/>
  <c r="G18" i="14"/>
  <c r="F18" i="14"/>
  <c r="G17" i="14"/>
  <c r="F17" i="14"/>
  <c r="E17" i="14"/>
  <c r="D17" i="14"/>
  <c r="C17" i="14"/>
  <c r="G16" i="14"/>
  <c r="F16" i="14"/>
  <c r="G15" i="14"/>
  <c r="F15" i="14"/>
  <c r="G14" i="14"/>
  <c r="F14" i="14"/>
  <c r="E13" i="14"/>
  <c r="E12" i="14" s="1"/>
  <c r="D13" i="14"/>
  <c r="D12" i="14" s="1"/>
  <c r="D36" i="14" s="1"/>
  <c r="C13" i="14"/>
  <c r="C12" i="14"/>
  <c r="G11" i="14"/>
  <c r="F11" i="14"/>
  <c r="E10" i="14"/>
  <c r="F10" i="14" s="1"/>
  <c r="D10" i="14"/>
  <c r="C10" i="14"/>
  <c r="G54" i="13"/>
  <c r="G53" i="13"/>
  <c r="G52" i="13"/>
  <c r="G51" i="13"/>
  <c r="G50" i="13"/>
  <c r="F50" i="13"/>
  <c r="G49" i="13"/>
  <c r="F49" i="13"/>
  <c r="G48" i="13"/>
  <c r="F48" i="13"/>
  <c r="G47" i="13"/>
  <c r="F47" i="13"/>
  <c r="G46" i="13"/>
  <c r="F46" i="13"/>
  <c r="F45" i="13"/>
  <c r="E45" i="13"/>
  <c r="G45" i="13" s="1"/>
  <c r="D45" i="13"/>
  <c r="C45" i="13"/>
  <c r="G44" i="13"/>
  <c r="F44" i="13"/>
  <c r="G43" i="13"/>
  <c r="F43" i="13"/>
  <c r="E42" i="13"/>
  <c r="F42" i="13" s="1"/>
  <c r="D42" i="13"/>
  <c r="C42" i="13"/>
  <c r="G41" i="13"/>
  <c r="G40" i="13"/>
  <c r="F40" i="13"/>
  <c r="G39" i="13"/>
  <c r="F39" i="13"/>
  <c r="G38" i="13"/>
  <c r="F38" i="13"/>
  <c r="E37" i="13"/>
  <c r="F37" i="13" s="1"/>
  <c r="D37" i="13"/>
  <c r="C37" i="13"/>
  <c r="G36" i="13"/>
  <c r="F36" i="13"/>
  <c r="G35" i="13"/>
  <c r="F35" i="13"/>
  <c r="G34" i="13"/>
  <c r="F34" i="13"/>
  <c r="G33" i="13"/>
  <c r="F33" i="13"/>
  <c r="G32" i="13"/>
  <c r="F32" i="13"/>
  <c r="G30" i="13"/>
  <c r="F30" i="13"/>
  <c r="G29" i="13"/>
  <c r="F29" i="13"/>
  <c r="G28" i="13"/>
  <c r="F28" i="13"/>
  <c r="F27" i="13"/>
  <c r="E27" i="13"/>
  <c r="D27" i="13"/>
  <c r="G27" i="13" s="1"/>
  <c r="C27" i="13"/>
  <c r="G26" i="13"/>
  <c r="F26" i="13"/>
  <c r="G25" i="13"/>
  <c r="F25" i="13"/>
  <c r="G24" i="13"/>
  <c r="F24" i="13"/>
  <c r="G23" i="13"/>
  <c r="F23" i="13"/>
  <c r="G22" i="13"/>
  <c r="F22" i="13"/>
  <c r="G21" i="13"/>
  <c r="F21" i="13"/>
  <c r="G20" i="13"/>
  <c r="F20" i="13"/>
  <c r="G19" i="13"/>
  <c r="F19" i="13"/>
  <c r="G18" i="13"/>
  <c r="F18" i="13"/>
  <c r="G17" i="13"/>
  <c r="E17" i="13"/>
  <c r="F17" i="13" s="1"/>
  <c r="D17" i="13"/>
  <c r="C17" i="13"/>
  <c r="C16" i="13" s="1"/>
  <c r="C56" i="13" s="1"/>
  <c r="D16" i="13"/>
  <c r="G15" i="13"/>
  <c r="G14" i="13"/>
  <c r="F14" i="13"/>
  <c r="G13" i="13"/>
  <c r="F13" i="13"/>
  <c r="G12" i="13"/>
  <c r="F12" i="13"/>
  <c r="G11" i="13"/>
  <c r="F11" i="13"/>
  <c r="G10" i="13"/>
  <c r="F10" i="13"/>
  <c r="F9" i="13"/>
  <c r="E9" i="13"/>
  <c r="G9" i="13" s="1"/>
  <c r="D9" i="13"/>
  <c r="D56" i="13" s="1"/>
  <c r="C9" i="13"/>
  <c r="D33" i="1" l="1"/>
  <c r="G33" i="1" s="1"/>
  <c r="E10" i="1"/>
  <c r="E32" i="1" s="1"/>
  <c r="F19" i="1"/>
  <c r="F26" i="1"/>
  <c r="C10" i="1"/>
  <c r="C32" i="1" s="1"/>
  <c r="D37" i="14"/>
  <c r="G37" i="14" s="1"/>
  <c r="G12" i="14"/>
  <c r="F12" i="14"/>
  <c r="F13" i="14"/>
  <c r="C38" i="14"/>
  <c r="G10" i="14"/>
  <c r="G13" i="14"/>
  <c r="F27" i="14"/>
  <c r="E36" i="14"/>
  <c r="C57" i="13"/>
  <c r="F57" i="13" s="1"/>
  <c r="D57" i="13"/>
  <c r="G57" i="13" s="1"/>
  <c r="G37" i="13"/>
  <c r="G42" i="13"/>
  <c r="E16" i="13"/>
  <c r="F24" i="11"/>
  <c r="I28" i="11"/>
  <c r="E34" i="1" l="1"/>
  <c r="F32" i="1"/>
  <c r="G32" i="1"/>
  <c r="C34" i="1"/>
  <c r="C33" i="1"/>
  <c r="F33" i="1" s="1"/>
  <c r="G10" i="1"/>
  <c r="F10" i="1"/>
  <c r="D34" i="1"/>
  <c r="E38" i="14"/>
  <c r="F36" i="14"/>
  <c r="G36" i="14"/>
  <c r="D38" i="14"/>
  <c r="C58" i="13"/>
  <c r="G16" i="13"/>
  <c r="E56" i="13"/>
  <c r="F16" i="13"/>
  <c r="D58" i="13"/>
  <c r="E58" i="13" l="1"/>
  <c r="F56" i="13"/>
  <c r="G56" i="13"/>
  <c r="H24" i="11" l="1"/>
  <c r="G24" i="11"/>
  <c r="D24" i="11" l="1"/>
  <c r="C24" i="11"/>
  <c r="E26" i="11"/>
  <c r="E25" i="11"/>
  <c r="L30" i="11" l="1"/>
  <c r="K30" i="11"/>
  <c r="I30" i="11"/>
  <c r="L29" i="11"/>
  <c r="K29" i="11"/>
  <c r="J29" i="11"/>
  <c r="I29" i="11"/>
  <c r="E29" i="11"/>
  <c r="L24" i="11"/>
  <c r="K24" i="11"/>
  <c r="J24" i="11"/>
  <c r="I24" i="11"/>
  <c r="E24" i="11"/>
  <c r="L22" i="11"/>
  <c r="K22" i="11"/>
  <c r="J22" i="11"/>
  <c r="I22" i="11"/>
  <c r="E22" i="11"/>
  <c r="L21" i="11"/>
  <c r="K21" i="11"/>
  <c r="J21" i="11"/>
  <c r="I21" i="11"/>
  <c r="E21" i="11"/>
  <c r="L20" i="11"/>
  <c r="K20" i="11"/>
  <c r="J20" i="11"/>
  <c r="I20" i="11"/>
  <c r="E20" i="11"/>
  <c r="L19" i="11"/>
  <c r="K19" i="11"/>
  <c r="J19" i="11"/>
  <c r="I19" i="11"/>
  <c r="E19" i="11"/>
  <c r="L18" i="11"/>
  <c r="K18" i="11"/>
  <c r="J18" i="11"/>
  <c r="I18" i="11"/>
  <c r="E18" i="11"/>
  <c r="L17" i="11"/>
  <c r="K17" i="11"/>
  <c r="J17" i="11"/>
  <c r="I17" i="11"/>
  <c r="E17" i="11"/>
  <c r="H13" i="11"/>
  <c r="H32" i="11" s="1"/>
  <c r="G13" i="11"/>
  <c r="G32" i="11" s="1"/>
  <c r="F13" i="11"/>
  <c r="F32" i="11" s="1"/>
  <c r="D13" i="11"/>
  <c r="C13" i="11"/>
  <c r="B13" i="11"/>
  <c r="B32" i="11" s="1"/>
  <c r="M21" i="11" l="1"/>
  <c r="M30" i="11"/>
  <c r="E13" i="11"/>
  <c r="M29" i="11"/>
  <c r="M24" i="11"/>
  <c r="M20" i="11"/>
  <c r="M17" i="11"/>
  <c r="I32" i="11"/>
  <c r="K13" i="11"/>
  <c r="K32" i="11" s="1"/>
  <c r="I13" i="11"/>
  <c r="M19" i="11"/>
  <c r="D32" i="11"/>
  <c r="M22" i="11"/>
  <c r="M18" i="11"/>
  <c r="L13" i="11"/>
  <c r="J13" i="11"/>
  <c r="J32" i="11" s="1"/>
  <c r="C32" i="11"/>
  <c r="E32" i="11" l="1"/>
  <c r="M13" i="11"/>
  <c r="L32" i="11"/>
  <c r="M32" i="11" s="1"/>
</calcChain>
</file>

<file path=xl/comments1.xml><?xml version="1.0" encoding="utf-8"?>
<comments xmlns="http://schemas.openxmlformats.org/spreadsheetml/2006/main">
  <authors>
    <author>Židovská Iveta Ing.</author>
  </authors>
  <commentList>
    <comment ref="D18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původní název Obnova interiérů jesle Mirovická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258" authorId="0" shapeId="0">
      <text>
        <r>
          <rPr>
            <sz val="9"/>
            <color indexed="81"/>
            <rFont val="Tahoma"/>
            <family val="2"/>
            <charset val="238"/>
          </rPr>
          <t>pouze změna názvu dle požadavku ICT, původní: Licence Microsoft (licence VDI + Call pro 300 usr. + Office + Exchange)</t>
        </r>
      </text>
    </comment>
  </commentList>
</comments>
</file>

<file path=xl/sharedStrings.xml><?xml version="1.0" encoding="utf-8"?>
<sst xmlns="http://schemas.openxmlformats.org/spreadsheetml/2006/main" count="1387" uniqueCount="808">
  <si>
    <t>Příloha důvodové zprávy č. 1</t>
  </si>
  <si>
    <t>Čerpání rozpočtu mateřských a základních škol s právní subjektivitou</t>
  </si>
  <si>
    <t xml:space="preserve">stravné </t>
  </si>
  <si>
    <t xml:space="preserve">školné </t>
  </si>
  <si>
    <t>rodiče - platby</t>
  </si>
  <si>
    <t xml:space="preserve">ostatní </t>
  </si>
  <si>
    <t xml:space="preserve"> NÁKLADY  celkem </t>
  </si>
  <si>
    <t>potraviny</t>
  </si>
  <si>
    <t xml:space="preserve">spotřební materiál </t>
  </si>
  <si>
    <t xml:space="preserve">drobný hmotný majetek </t>
  </si>
  <si>
    <t xml:space="preserve">elektřina </t>
  </si>
  <si>
    <t>plyn</t>
  </si>
  <si>
    <t xml:space="preserve">vodné </t>
  </si>
  <si>
    <t xml:space="preserve">teplo </t>
  </si>
  <si>
    <t xml:space="preserve">výkony spojů </t>
  </si>
  <si>
    <t xml:space="preserve">nájemné a služby </t>
  </si>
  <si>
    <t xml:space="preserve">úklid </t>
  </si>
  <si>
    <t>náklady na leasing</t>
  </si>
  <si>
    <t xml:space="preserve">opravy a udržování </t>
  </si>
  <si>
    <t xml:space="preserve">cestovné </t>
  </si>
  <si>
    <t xml:space="preserve">náklady na reprezentaci </t>
  </si>
  <si>
    <t xml:space="preserve">platy </t>
  </si>
  <si>
    <t>mzdové náklady</t>
  </si>
  <si>
    <t xml:space="preserve">odvody </t>
  </si>
  <si>
    <t>Daně a poplatky</t>
  </si>
  <si>
    <t xml:space="preserve">Odpisy zařízení </t>
  </si>
  <si>
    <t>ROZDÍL</t>
  </si>
  <si>
    <t>HOSPODÁŘSKÝ VÝSLEDEK</t>
  </si>
  <si>
    <t>příspěvek na investice</t>
  </si>
  <si>
    <t>PŘÍSPĚVEK CELKEM</t>
  </si>
  <si>
    <t>Příloha důvodové zprávy č. 2</t>
  </si>
  <si>
    <t xml:space="preserve">Spotřebované nákupy </t>
  </si>
  <si>
    <t>spotřeba energie</t>
  </si>
  <si>
    <t xml:space="preserve">Služby    </t>
  </si>
  <si>
    <t>cestovné</t>
  </si>
  <si>
    <t>Osobní náklady</t>
  </si>
  <si>
    <t xml:space="preserve">ostatní osobní náklady </t>
  </si>
  <si>
    <t>zákonné sociální pojištění</t>
  </si>
  <si>
    <t>zákonné sociální náklady</t>
  </si>
  <si>
    <t>Daně a poplatky, ostatní náklady</t>
  </si>
  <si>
    <t>Příloha důvodové zprávy č. 3</t>
  </si>
  <si>
    <t>schválený</t>
  </si>
  <si>
    <t>rozpočet</t>
  </si>
  <si>
    <t>skutečnost</t>
  </si>
  <si>
    <t>% plnění</t>
  </si>
  <si>
    <t>po změnách</t>
  </si>
  <si>
    <t>k SR</t>
  </si>
  <si>
    <t>k RZ</t>
  </si>
  <si>
    <t>VÝNOSY celkem</t>
  </si>
  <si>
    <t xml:space="preserve">Tržby    </t>
  </si>
  <si>
    <t xml:space="preserve">z toho:   </t>
  </si>
  <si>
    <t>VZP, ZP a léč. činnost</t>
  </si>
  <si>
    <t>ostatní</t>
  </si>
  <si>
    <t>pokrytí z RF</t>
  </si>
  <si>
    <t>pokrytí z IF (opravy a údržba)</t>
  </si>
  <si>
    <t>NÁKLADY celkem</t>
  </si>
  <si>
    <t>Spotřebované nákupy</t>
  </si>
  <si>
    <t>spotřeba poh. hmot</t>
  </si>
  <si>
    <t>spotřeba materiálu ošetřovatelského</t>
  </si>
  <si>
    <t>spotřeba materiálu zdravotnického</t>
  </si>
  <si>
    <t>spotřeba ostatní</t>
  </si>
  <si>
    <t>Služby</t>
  </si>
  <si>
    <t>opravy a udržování</t>
  </si>
  <si>
    <t>náklady na  reprezentaci</t>
  </si>
  <si>
    <t>ostatní služby   z toho:</t>
  </si>
  <si>
    <t xml:space="preserve"> poštovné</t>
  </si>
  <si>
    <t xml:space="preserve"> údržba prádla</t>
  </si>
  <si>
    <t xml:space="preserve"> likvidace odpadu</t>
  </si>
  <si>
    <t xml:space="preserve"> poplatky za telefon, Internet</t>
  </si>
  <si>
    <t>nemateriální služby - stálé (účet.apod.)</t>
  </si>
  <si>
    <t>garanční prohlídky aut</t>
  </si>
  <si>
    <t>mzdové náklady prac. v ev. stavu</t>
  </si>
  <si>
    <t>ostatní osobní náklady</t>
  </si>
  <si>
    <t xml:space="preserve">zákon. SP 25% + zákon. ZP 9% </t>
  </si>
  <si>
    <t>27a</t>
  </si>
  <si>
    <t>výplaty nemocenské 1%</t>
  </si>
  <si>
    <t>zákon. sociální náklady</t>
  </si>
  <si>
    <t>Daně a poplatky, ost. náklady</t>
  </si>
  <si>
    <t>Odpisy budov a zařízení</t>
  </si>
  <si>
    <t>příspěvek na provoz čerpaný</t>
  </si>
  <si>
    <t>příspěvek na provoz poskytnutý</t>
  </si>
  <si>
    <t>32a</t>
  </si>
  <si>
    <t>granty UZ 98</t>
  </si>
  <si>
    <t>dotace SR (MPSV)</t>
  </si>
  <si>
    <t>PŘÍSPĚVKY A DOTACE CELKEM</t>
  </si>
  <si>
    <t>Příloha důvodové zprávy č. 4</t>
  </si>
  <si>
    <t xml:space="preserve">      (v tis. Kč)</t>
  </si>
  <si>
    <t>domácí ošetřovatelská péče-zdr.výkony</t>
  </si>
  <si>
    <t>dětské jesle</t>
  </si>
  <si>
    <t>pečovatelská služba</t>
  </si>
  <si>
    <t>z toho: tržby za PS</t>
  </si>
  <si>
    <t xml:space="preserve">           tržby za dováženou stravu</t>
  </si>
  <si>
    <t>denní stacionář</t>
  </si>
  <si>
    <t>odlehčovací služby - DSS</t>
  </si>
  <si>
    <t xml:space="preserve">z toho : tržby za DSS </t>
  </si>
  <si>
    <t xml:space="preserve">            tržby za dováženou stravu</t>
  </si>
  <si>
    <t>kluby seniorů</t>
  </si>
  <si>
    <t>ostatní výnosy - úroky</t>
  </si>
  <si>
    <t>Použití vlastního rezervního fondu</t>
  </si>
  <si>
    <t>spotřeba materiálu</t>
  </si>
  <si>
    <t xml:space="preserve">ostatní služby  </t>
  </si>
  <si>
    <t>z toho: úhrada dovážené stravy</t>
  </si>
  <si>
    <t>mzdové náklady z toho:</t>
  </si>
  <si>
    <t xml:space="preserve">       prostředky na platy</t>
  </si>
  <si>
    <t xml:space="preserve">       OON</t>
  </si>
  <si>
    <t>24a</t>
  </si>
  <si>
    <t>ostatní sociální  náklady</t>
  </si>
  <si>
    <t>Kolky, správní poplatky</t>
  </si>
  <si>
    <t>Ostatní náklady</t>
  </si>
  <si>
    <t>Ostatní pokuty a penále</t>
  </si>
  <si>
    <t>Jiné sociální pojištění-Kooperativa</t>
  </si>
  <si>
    <t>Jiné ostatní náklady</t>
  </si>
  <si>
    <t>Tabulka č. 1</t>
  </si>
  <si>
    <t xml:space="preserve">     Průměrný evid. počet zaměstnanců (přep. osoby)</t>
  </si>
  <si>
    <t xml:space="preserve">   Prostředky na platy  (tis.Kč)</t>
  </si>
  <si>
    <t>stanovený</t>
  </si>
  <si>
    <t>upravený</t>
  </si>
  <si>
    <t>skuteč.</t>
  </si>
  <si>
    <t>%</t>
  </si>
  <si>
    <t>skutečn.</t>
  </si>
  <si>
    <t>index</t>
  </si>
  <si>
    <t>limit</t>
  </si>
  <si>
    <t>O d v ě t v í</t>
  </si>
  <si>
    <t>počet na</t>
  </si>
  <si>
    <t>plnění</t>
  </si>
  <si>
    <t>na rok</t>
  </si>
  <si>
    <t>(k RZ)</t>
  </si>
  <si>
    <t>(v %)</t>
  </si>
  <si>
    <t>Stát. správa a úz.samospráva</t>
  </si>
  <si>
    <t xml:space="preserve"> Úřad MČ Praha 8 - hlavní činnost</t>
  </si>
  <si>
    <t xml:space="preserve"> Úřad MČ Praha 8 - zdaňovaná činnost</t>
  </si>
  <si>
    <t>Příspěvkové organizace</t>
  </si>
  <si>
    <t>Zdravotnictví a sociální oblast</t>
  </si>
  <si>
    <t xml:space="preserve">  OÚSS v Praze 8</t>
  </si>
  <si>
    <t xml:space="preserve">  Gerontologické centrum Praha 8</t>
  </si>
  <si>
    <t xml:space="preserve">  SeS MČ Praha 8 - doplňková činnost</t>
  </si>
  <si>
    <t>Příspěvkové org. celkem</t>
  </si>
  <si>
    <r>
      <t xml:space="preserve">      </t>
    </r>
    <r>
      <rPr>
        <b/>
        <u/>
        <sz val="11"/>
        <rFont val="Arial CE"/>
        <family val="2"/>
        <charset val="238"/>
      </rPr>
      <t>MČ CELKEM</t>
    </r>
  </si>
  <si>
    <t>Tabulka č. 2</t>
  </si>
  <si>
    <t>Ostatní platby za provedené práce (v tis. Kč)</t>
  </si>
  <si>
    <t>skuteč-</t>
  </si>
  <si>
    <t>nost</t>
  </si>
  <si>
    <t>(%)</t>
  </si>
  <si>
    <t>Státní správa a úz.samospráva</t>
  </si>
  <si>
    <t>Úřad MČ Praha 8</t>
  </si>
  <si>
    <t xml:space="preserve">Zdravot. a sociál. oblast </t>
  </si>
  <si>
    <t>OÚSS v Praze 8</t>
  </si>
  <si>
    <t>Gerontologické centrum Praha 8</t>
  </si>
  <si>
    <t>SeS MČ Praha 8 - hlavní činnost</t>
  </si>
  <si>
    <t>SeS MČ Praha 8 - doplňková činnost</t>
  </si>
  <si>
    <t>Příspěv. org. celkem</t>
  </si>
  <si>
    <t>Název akce</t>
  </si>
  <si>
    <t>Adresa akce</t>
  </si>
  <si>
    <t>CELKEM</t>
  </si>
  <si>
    <t>ZŠ Burešova</t>
  </si>
  <si>
    <t>050312</t>
  </si>
  <si>
    <t>Prosecká 30</t>
  </si>
  <si>
    <t>Národní kulturní památka Kobyliská střelnice</t>
  </si>
  <si>
    <t>080112</t>
  </si>
  <si>
    <t>Druh činnosti</t>
  </si>
  <si>
    <t>Výnosy</t>
  </si>
  <si>
    <t>Náklady</t>
  </si>
  <si>
    <t>Hospodářský výsledek</t>
  </si>
  <si>
    <t>Schválený</t>
  </si>
  <si>
    <t>Upravený</t>
  </si>
  <si>
    <t>Skutečnost</t>
  </si>
  <si>
    <t>k uprav.</t>
  </si>
  <si>
    <t>rozpočtu</t>
  </si>
  <si>
    <t>Bytový a domovní fond</t>
  </si>
  <si>
    <t xml:space="preserve">spravovaný správními </t>
  </si>
  <si>
    <t>firmami bez prov. Mazurská</t>
  </si>
  <si>
    <t>v tom:</t>
  </si>
  <si>
    <t>AUSTIS správa s.r.o. provozovna Karlín</t>
  </si>
  <si>
    <t>AUSTIS správa s.r.o. provozovna Libeň</t>
  </si>
  <si>
    <t>AUSTIS správa s.r.o. provozovna Kobylisy</t>
  </si>
  <si>
    <t>JUDr. Hana Slabá</t>
  </si>
  <si>
    <t>AUSTIS správa s.r.o. poliklinika Mazurská</t>
  </si>
  <si>
    <t>Prodeje majetku</t>
  </si>
  <si>
    <t>Ostatní činnost</t>
  </si>
  <si>
    <t>opravy bytů DPS, soc. a azylových</t>
  </si>
  <si>
    <t>zdaňovaná činnost</t>
  </si>
  <si>
    <t>020614</t>
  </si>
  <si>
    <t>Rekonstrukce dolní části Thomayerových sadů</t>
  </si>
  <si>
    <t>p.č. 9/3, k.ú.Libeň</t>
  </si>
  <si>
    <t>ZŠ Mazurská</t>
  </si>
  <si>
    <t>ZŠ Lyčkovo náměstí</t>
  </si>
  <si>
    <t>MŠ U Sluncové</t>
  </si>
  <si>
    <t>2014/2015</t>
  </si>
  <si>
    <t>050214</t>
  </si>
  <si>
    <t>Šimůnkova 1600</t>
  </si>
  <si>
    <t>2012/2015</t>
  </si>
  <si>
    <t>050308</t>
  </si>
  <si>
    <t>2014/16</t>
  </si>
  <si>
    <t>051508</t>
  </si>
  <si>
    <t>2009/16</t>
  </si>
  <si>
    <t>050213</t>
  </si>
  <si>
    <t>050414</t>
  </si>
  <si>
    <t>2014/15</t>
  </si>
  <si>
    <t>080214</t>
  </si>
  <si>
    <t>080514</t>
  </si>
  <si>
    <t xml:space="preserve">skutečnost </t>
  </si>
  <si>
    <t xml:space="preserve">% plnění </t>
  </si>
  <si>
    <t>granty MHMP UZ 81</t>
  </si>
  <si>
    <t>ostatní dotace</t>
  </si>
  <si>
    <t>nedočerpaný příspěvek od MČ</t>
  </si>
  <si>
    <t>prostředky na platy z dotace MPSV, HMP</t>
  </si>
  <si>
    <t xml:space="preserve">příspěvek na provoz čerpaný </t>
  </si>
  <si>
    <t>dotace MPSV UZ 13305</t>
  </si>
  <si>
    <t>dotace HMP UZ 81</t>
  </si>
  <si>
    <t>34a</t>
  </si>
  <si>
    <t>33a</t>
  </si>
  <si>
    <t>33b</t>
  </si>
  <si>
    <t>33c</t>
  </si>
  <si>
    <t>ostatní + fondy</t>
  </si>
  <si>
    <t xml:space="preserve">účelová dotace MHMP </t>
  </si>
  <si>
    <t xml:space="preserve">UZ 091 - Integrace - asistenti  </t>
  </si>
  <si>
    <t>z toho: prodej domů a pozemků</t>
  </si>
  <si>
    <t>privatizace domů a pozemků</t>
  </si>
  <si>
    <t>výnosy a náklady z přecenění</t>
  </si>
  <si>
    <t>odpisy a daň z nabytí nemovitých věcí</t>
  </si>
  <si>
    <t>Školství</t>
  </si>
  <si>
    <t>(v tis. Kč)</t>
  </si>
  <si>
    <t>ORJ</t>
  </si>
  <si>
    <t>ORG</t>
  </si>
  <si>
    <t>010115</t>
  </si>
  <si>
    <t>MČ Praha 8</t>
  </si>
  <si>
    <t>0203</t>
  </si>
  <si>
    <t>077/039100088/039517857</t>
  </si>
  <si>
    <t>0202</t>
  </si>
  <si>
    <t>021914</t>
  </si>
  <si>
    <t>PD - úprava pěších cest Thomayerovy sady</t>
  </si>
  <si>
    <t>020115</t>
  </si>
  <si>
    <t>Pasportizace zeleně MČ Praha 8</t>
  </si>
  <si>
    <t>0414</t>
  </si>
  <si>
    <t>ZŠ Žernosecká</t>
  </si>
  <si>
    <t>MŠ Šiškova</t>
  </si>
  <si>
    <t>042616</t>
  </si>
  <si>
    <t>042715</t>
  </si>
  <si>
    <t>Elektronický vstup na čipy</t>
  </si>
  <si>
    <t>043515</t>
  </si>
  <si>
    <t>Rekonstrukce obou zahrad MŠ</t>
  </si>
  <si>
    <t>MŠ Korycanská</t>
  </si>
  <si>
    <t>044114</t>
  </si>
  <si>
    <t>040615</t>
  </si>
  <si>
    <t>041515</t>
  </si>
  <si>
    <t>041615</t>
  </si>
  <si>
    <t>041715</t>
  </si>
  <si>
    <t>042415</t>
  </si>
  <si>
    <t>ZŠ Libčická</t>
  </si>
  <si>
    <t>ZŠ Hovorčovická</t>
  </si>
  <si>
    <t>Snížení energetické náročnosti na budově MŠ Šiškova včetně doplatku PD</t>
  </si>
  <si>
    <t>Snížení energetické náročnosti na budově MŠ Bojasova včetně doplatku PD</t>
  </si>
  <si>
    <t>0422</t>
  </si>
  <si>
    <t>Snížení energetické náročnosti na budově Gerontologického centra včetně doplatku PD</t>
  </si>
  <si>
    <t>0522</t>
  </si>
  <si>
    <t>0524</t>
  </si>
  <si>
    <t>PD - rekonstrukce rozvodů vody a kanalizace</t>
  </si>
  <si>
    <t>Rekonstrukce vodoinstalace SV a TUV a kanalizace</t>
  </si>
  <si>
    <t>051014</t>
  </si>
  <si>
    <t>PD úprava kotelny a ÚV Gerontologického centra</t>
  </si>
  <si>
    <t>80033050209</t>
  </si>
  <si>
    <t>parc. č. 691 na k. ú. Libeň</t>
  </si>
  <si>
    <t>050115</t>
  </si>
  <si>
    <t>Rekonstrukce slaboproudých rozvodů</t>
  </si>
  <si>
    <t>050215</t>
  </si>
  <si>
    <t>Rekonstrukce kotelny a ÚT v Gerontologickém centru</t>
  </si>
  <si>
    <t>2015/2015</t>
  </si>
  <si>
    <t>0731</t>
  </si>
  <si>
    <t>070115</t>
  </si>
  <si>
    <t>0804</t>
  </si>
  <si>
    <t>2014/2016</t>
  </si>
  <si>
    <t>Libčická 2/333</t>
  </si>
  <si>
    <t>080315</t>
  </si>
  <si>
    <t>080415</t>
  </si>
  <si>
    <t>080515</t>
  </si>
  <si>
    <t>0931</t>
  </si>
  <si>
    <t xml:space="preserve">                                    Plnění finančního plánu (rozpočtu) zdaňované činnosti Městské části Praha 8 za 1. pololetí roku 2016</t>
  </si>
  <si>
    <t>AUSTIS správa s .r. o. - OKC Draháň</t>
  </si>
  <si>
    <t xml:space="preserve">            v působnosti Městské části Praha 8 za 1. pololetí 2016</t>
  </si>
  <si>
    <t>Text</t>
  </si>
  <si>
    <t xml:space="preserve">Schválený rozpočet (SR) na rok 2016              </t>
  </si>
  <si>
    <t>Rozpočet po změnách (RZ)  na rok 2016</t>
  </si>
  <si>
    <t>Skutečnost       k 30.6.2016</t>
  </si>
  <si>
    <t>% plnění k SR</t>
  </si>
  <si>
    <t>% plnění k RZ</t>
  </si>
  <si>
    <t>VÝNOSY CELKEM</t>
  </si>
  <si>
    <t>státní dotace MHMP</t>
  </si>
  <si>
    <t xml:space="preserve"> NÁKLADY  CELKEM</t>
  </si>
  <si>
    <t xml:space="preserve">Služby  </t>
  </si>
  <si>
    <t>Přímé náklady na vzdělávání</t>
  </si>
  <si>
    <r>
      <t>ostatní (soc. poj.</t>
    </r>
    <r>
      <rPr>
        <sz val="11"/>
        <color theme="1"/>
        <rFont val="Calibri"/>
        <family val="2"/>
        <charset val="238"/>
        <scheme val="minor"/>
      </rPr>
      <t>+ FKSP + ONIV</t>
    </r>
    <r>
      <rPr>
        <sz val="10"/>
        <color theme="1"/>
        <rFont val="Arial ce"/>
        <charset val="238"/>
      </rPr>
      <t>)</t>
    </r>
  </si>
  <si>
    <t>Účelová dotace MHMP</t>
  </si>
  <si>
    <t>Mzdové prostředky (ze školného)</t>
  </si>
  <si>
    <t>Mzdové prostředky (MČ Praha 8)</t>
  </si>
  <si>
    <r>
      <t>Mzdové prostředky</t>
    </r>
    <r>
      <rPr>
        <b/>
        <sz val="10"/>
        <color theme="1"/>
        <rFont val="Arial CE"/>
        <family val="2"/>
        <charset val="238"/>
      </rPr>
      <t xml:space="preserve"> - fond odměn                                      </t>
    </r>
  </si>
  <si>
    <t>UZ 081 - Podpora vzdělávání</t>
  </si>
  <si>
    <t>UZ 096 - Posílení mzdových pr.</t>
  </si>
  <si>
    <t>UZ 098 (VHP)</t>
  </si>
  <si>
    <t>Dar - prevence</t>
  </si>
  <si>
    <t>NEINVESTIČNÍ PŘÍSPĚVEK</t>
  </si>
  <si>
    <t>Čerpání rozpočtu Servisního střediska pro správu svěřeného majetku (SeS)</t>
  </si>
  <si>
    <t xml:space="preserve">                   Městské části Praha 8 za 1. pololetí 2016</t>
  </si>
  <si>
    <t>Schválený rozpočet (SR)       na rok 2016</t>
  </si>
  <si>
    <t>Rozpočet po změnách (RZ)        na rok 2016</t>
  </si>
  <si>
    <t>Skutečnost         k 30.6.2016</t>
  </si>
  <si>
    <t xml:space="preserve">% plnění k RZ </t>
  </si>
  <si>
    <t xml:space="preserve"> TRŽBY celkem </t>
  </si>
  <si>
    <t>ostatní-přefakturace</t>
  </si>
  <si>
    <t>jiný drobný dlouhod. hmotný majetek</t>
  </si>
  <si>
    <t>úklid chodníků, sekání trávy, praní prádla (518435, 518436)</t>
  </si>
  <si>
    <t>cestovné (512300)</t>
  </si>
  <si>
    <t>projektová dokumentace, revize (518432, 518438)</t>
  </si>
  <si>
    <t xml:space="preserve">opravná položka </t>
  </si>
  <si>
    <t>mzd. náklady</t>
  </si>
  <si>
    <t>náhrada platu za dočasnou PN</t>
  </si>
  <si>
    <t xml:space="preserve">zákonné sociální pojištění </t>
  </si>
  <si>
    <t>Náklady z drob. dlouh.majetku</t>
  </si>
  <si>
    <t>Odpisy zařízení</t>
  </si>
  <si>
    <t xml:space="preserve"> </t>
  </si>
  <si>
    <t>Dále SeS čerpal neinvestiční prostředky ponechané z roku 2015 do roku 2016 ve výši 11 391 tis. Kč,</t>
  </si>
  <si>
    <t>celkové čerpání v roce 2016 činí 40 208 tis. Kč.</t>
  </si>
  <si>
    <t>Záporný hospodářský výsledek je způsoben časovým nesouladem mezi úhradou závazku</t>
  </si>
  <si>
    <t>a připsáním odeslaných prostředků ze strany MČ na účet SeS.</t>
  </si>
  <si>
    <t>Čerpání rozpočtu příspěvkové organizace Osmička pro rodinu</t>
  </si>
  <si>
    <t>za 1. pololetí 2016</t>
  </si>
  <si>
    <t>Schválený rozpočet (SR) na rok 2016</t>
  </si>
  <si>
    <t>Rozpočet po změnách (RZ) na rok 2016</t>
  </si>
  <si>
    <t xml:space="preserve">tržby z vlastní činnosti </t>
  </si>
  <si>
    <t xml:space="preserve">spotřeba materiálu </t>
  </si>
  <si>
    <t xml:space="preserve">spotřeba energie </t>
  </si>
  <si>
    <t xml:space="preserve">náklady na  reprezentaci </t>
  </si>
  <si>
    <t xml:space="preserve">zákonné sociální náklady </t>
  </si>
  <si>
    <t>ostatní sociální náklady</t>
  </si>
  <si>
    <t xml:space="preserve">kolky, správní poplatky </t>
  </si>
  <si>
    <t>ostatní pokuty a penále</t>
  </si>
  <si>
    <t>jiné sociální pojištění - Kooperativa</t>
  </si>
  <si>
    <t>jiné ostatní náklady</t>
  </si>
  <si>
    <t>náklady z drobného dl. majetku</t>
  </si>
  <si>
    <t xml:space="preserve">               Příloha důvodové zprávy č. 5</t>
  </si>
  <si>
    <t>Příloha důvodové zprávy č. 8</t>
  </si>
  <si>
    <t>Plnění počtů zaměstnanců a prostředků na platy za pololetí 2016</t>
  </si>
  <si>
    <t>16/15</t>
  </si>
  <si>
    <t xml:space="preserve"> r.2016 (SR)</t>
  </si>
  <si>
    <t>r. 2016 (RZ)</t>
  </si>
  <si>
    <t>na r.2016</t>
  </si>
  <si>
    <t xml:space="preserve">  Ses MČ Praha 8 - hlavní činnost</t>
  </si>
  <si>
    <t>Kultura</t>
  </si>
  <si>
    <t>Osmička pro rodinu</t>
  </si>
  <si>
    <t>Plnění ostatních plateb za provedené práce za pololetí 2016</t>
  </si>
  <si>
    <t>na r. 2016</t>
  </si>
  <si>
    <t>Příloha důvodové zprávy č. 6</t>
  </si>
  <si>
    <t>Čerpání kapitálových výdajů MČ Praha 8 za rok 2016 (v tis. Kč)</t>
  </si>
  <si>
    <t>Zdroj financování (UZ)</t>
  </si>
  <si>
    <t>Rok zahájení/ ukončení akce</t>
  </si>
  <si>
    <t>Profinancováno od počátku akce k 30.6.2016</t>
  </si>
  <si>
    <t>Kryto rozpočtem roku 2016</t>
  </si>
  <si>
    <t>Skutečnost čerpání k 30.6.2016</t>
  </si>
  <si>
    <t>Plnění k RZ    v %</t>
  </si>
  <si>
    <t>Kapitola  02 - městská infrastruktura</t>
  </si>
  <si>
    <t>odbor životního prostředí a speciálních projektů</t>
  </si>
  <si>
    <t xml:space="preserve">p.č. 9/3, 30,37,38 k.ú.Libeňp.č. 9/3, 30,37,38 k.ú.Libeň
</t>
  </si>
  <si>
    <t>MČ PRAHA 8</t>
  </si>
  <si>
    <t>2015/2016</t>
  </si>
  <si>
    <t>020315</t>
  </si>
  <si>
    <t>Vybudování parku v ulici Žernosecká -  studie a PD</t>
  </si>
  <si>
    <t>p.č.2621/50, 2621/94 k.ú.Kobylisy</t>
  </si>
  <si>
    <t>020415</t>
  </si>
  <si>
    <t>Revitalizace nám. Krynická a Pomořanská - studie a PD</t>
  </si>
  <si>
    <t>mezi ul. Krynická x Pomořanská, p.č. 1324/67, 1324/68, 1324/69, 1324/32, k.ú. Troja</t>
  </si>
  <si>
    <t>2015/2017</t>
  </si>
  <si>
    <t>020615</t>
  </si>
  <si>
    <t>Veřejné knihovničky  - PD</t>
  </si>
  <si>
    <t>plošně MČP8-parky</t>
  </si>
  <si>
    <t>2016</t>
  </si>
  <si>
    <t>020715</t>
  </si>
  <si>
    <t>Psí louka s prvky agility - studie a PD</t>
  </si>
  <si>
    <t>Sokolovská – p.č. 769/10, 843/3, 854/63, 844/22, k.ú. Karlín</t>
  </si>
  <si>
    <t>020915</t>
  </si>
  <si>
    <t>Úprava parku v ulici Fr. Kadlece (psí louka) - studie a PD</t>
  </si>
  <si>
    <t>Fr. Kadlece x Na Stráži p.č.3828 k.ú.Libeň</t>
  </si>
  <si>
    <t>021015</t>
  </si>
  <si>
    <t>PD na výstavbu podzemních kontejnerů - I. etapa</t>
  </si>
  <si>
    <t>Karlín, Libeň, Kobylisy, Troja</t>
  </si>
  <si>
    <t>021115</t>
  </si>
  <si>
    <t>Úprava parkových cest Ďáblice - II. etapa - PD</t>
  </si>
  <si>
    <t xml:space="preserve">Žernosecká x Kubíkova – p.č. 2621/22, k.ú. Kobylisy </t>
  </si>
  <si>
    <t>021215</t>
  </si>
  <si>
    <t>Úprava cest u ÚMČ Praha 8 - PD</t>
  </si>
  <si>
    <t>parcela č. 28/1, 28/2, 30, 72/3, 3704/1, 3709/4 katastrální území Libeň, ulice U Meteoru</t>
  </si>
  <si>
    <t>021315</t>
  </si>
  <si>
    <t>Drobný mobiliář</t>
  </si>
  <si>
    <t>plošně MČ P 8 - parky</t>
  </si>
  <si>
    <t>021415</t>
  </si>
  <si>
    <t xml:space="preserve">Lanové centrum s rozhlednou a občerstvením - studie </t>
  </si>
  <si>
    <t>ul. Čimická x Lindavská - p.č. 856/2, 585/215, 600/141, 603/6, k.ú. Bohnice</t>
  </si>
  <si>
    <t>021515</t>
  </si>
  <si>
    <t>Revitalizace parku Pod Plynojemem - studie a PD</t>
  </si>
  <si>
    <t>p.č. 4030/52, k.ú. Libeň</t>
  </si>
  <si>
    <t>020116</t>
  </si>
  <si>
    <t>PD - výstavba podzemních kontejnerů - II. etapa</t>
  </si>
  <si>
    <t>020216</t>
  </si>
  <si>
    <t>Úprava parkových cest na sídlišti Ďáblice - II. etapa</t>
  </si>
  <si>
    <t>020316</t>
  </si>
  <si>
    <t xml:space="preserve">Úprava pěších cest v Thomayerových sadech </t>
  </si>
  <si>
    <t>p.č. 9/3, k.ú. Libeň</t>
  </si>
  <si>
    <t>020416</t>
  </si>
  <si>
    <t xml:space="preserve">Vybudování parku u ul. Žernosecká </t>
  </si>
  <si>
    <t xml:space="preserve">p.č. 2621/50, 2621/94, k.ú. Kobylisy </t>
  </si>
  <si>
    <t>020516</t>
  </si>
  <si>
    <t xml:space="preserve">Revitalizace náměstíčka ulice Krynická x Pomořanská  </t>
  </si>
  <si>
    <t xml:space="preserve">p.č. 1324/67, 1324/68, 1324/69, 1324/32 </t>
  </si>
  <si>
    <t>020616</t>
  </si>
  <si>
    <t xml:space="preserve">Revitalizace parku Pod Plynojemem  </t>
  </si>
  <si>
    <t>p.č. 4030/52 k.ú.Libeň</t>
  </si>
  <si>
    <t>2016/2017</t>
  </si>
  <si>
    <t>020716</t>
  </si>
  <si>
    <t>Revitalizace parku Pod Okrouhlíkem - PD</t>
  </si>
  <si>
    <t>park Pod Okrouhlíkem, k.ú.Kobylisy</t>
  </si>
  <si>
    <t>2016/2016</t>
  </si>
  <si>
    <t>020816</t>
  </si>
  <si>
    <t>Výstavba parku s volným pohybem psů Karlín včetně agility prvků</t>
  </si>
  <si>
    <t xml:space="preserve">Sokolovská – p.č. 769/10, 843/3, 854/63, 844/22, k.ú. Karlín </t>
  </si>
  <si>
    <t>020916</t>
  </si>
  <si>
    <t>Florenc - revitalizace zelených ploch u metra - studie a PD</t>
  </si>
  <si>
    <t>p.č. 882/2, 882/3, 882/4, 882/5 k.ú.Karlín</t>
  </si>
  <si>
    <t>021016</t>
  </si>
  <si>
    <t>Úprava pěších cest na území MČ Praha 8</t>
  </si>
  <si>
    <t>021116</t>
  </si>
  <si>
    <t>Úprava parku v ulici Fr.Kadlece (psí louka)</t>
  </si>
  <si>
    <t>p.č. 3828 k.ú.Libeň</t>
  </si>
  <si>
    <t>021216</t>
  </si>
  <si>
    <t xml:space="preserve">Revitalizace ploch malého rozsahu </t>
  </si>
  <si>
    <t>vybraná místa v Praze 8</t>
  </si>
  <si>
    <t>021316</t>
  </si>
  <si>
    <t xml:space="preserve">Výsadby stromů v Praze 8 </t>
  </si>
  <si>
    <t>021416</t>
  </si>
  <si>
    <t>Úpravy cesty a vstupu na hřiště u SVJ Chvatěrubská</t>
  </si>
  <si>
    <t>k. ú. Čimice</t>
  </si>
  <si>
    <t>021516</t>
  </si>
  <si>
    <t>Realizace podzemních kontejnerů I. etapa</t>
  </si>
  <si>
    <t>území městské části Praha 8</t>
  </si>
  <si>
    <t>021616</t>
  </si>
  <si>
    <t>Revitalizace - Lustigův park</t>
  </si>
  <si>
    <t>Lustigův Park</t>
  </si>
  <si>
    <t>odbor kancelář tajemníka</t>
  </si>
  <si>
    <t>Revitalizace veřejného prostranství - Karlínské náměstí</t>
  </si>
  <si>
    <t>Karlínské náměstí</t>
  </si>
  <si>
    <t>Kapitola  03 - doprava</t>
  </si>
  <si>
    <t>odbor dopravy</t>
  </si>
  <si>
    <t>0319</t>
  </si>
  <si>
    <t>030216</t>
  </si>
  <si>
    <t>Bezpečnostní a telematické prvky v dopravě, zklidňování dopravy</t>
  </si>
  <si>
    <t>030316</t>
  </si>
  <si>
    <t>Předprojektová a projektová příprava</t>
  </si>
  <si>
    <t>030416</t>
  </si>
  <si>
    <t>Cyklostojany</t>
  </si>
  <si>
    <t>k.ú. Karlín, Libeň</t>
  </si>
  <si>
    <t>030516</t>
  </si>
  <si>
    <t>Technologické vybavení parkoviště Bulovka</t>
  </si>
  <si>
    <t>parkoviště Bulovka</t>
  </si>
  <si>
    <t>030616</t>
  </si>
  <si>
    <t>Technologické vybavení parkoviště Nekvasilova</t>
  </si>
  <si>
    <t>parkoviště Nekvasilova</t>
  </si>
  <si>
    <t>030716</t>
  </si>
  <si>
    <t>Technologické vybavení parkoviště Karlínské nám.</t>
  </si>
  <si>
    <t>parkoviště Karlínské náměstí</t>
  </si>
  <si>
    <t>Kapitola  04 - školství, mládež a sport</t>
  </si>
  <si>
    <t>0401</t>
  </si>
  <si>
    <t>10297040914</t>
  </si>
  <si>
    <t>077/054100077/084/054190877/054515835</t>
  </si>
  <si>
    <t>1027041014</t>
  </si>
  <si>
    <t>MŠ Bojasova</t>
  </si>
  <si>
    <t>odbor školství</t>
  </si>
  <si>
    <t>MŠ Na Přesypu</t>
  </si>
  <si>
    <t>040116</t>
  </si>
  <si>
    <t>Elektrický kotel do ŠK</t>
  </si>
  <si>
    <t>040316</t>
  </si>
  <si>
    <t>Multifunkční tlaková pánev s míchadlem</t>
  </si>
  <si>
    <t>ZŠ a MŠ Na Slovance</t>
  </si>
  <si>
    <t>040416</t>
  </si>
  <si>
    <t>Nové plynové kotle pro ŠK</t>
  </si>
  <si>
    <t>ZŠ  Hovorčovická</t>
  </si>
  <si>
    <t>040516</t>
  </si>
  <si>
    <t>Založení přírodní učebny</t>
  </si>
  <si>
    <t>040616</t>
  </si>
  <si>
    <t>Server počítačové učebny</t>
  </si>
  <si>
    <t>ZŠ Palmovka</t>
  </si>
  <si>
    <t>040716</t>
  </si>
  <si>
    <t>Myčka  nádobí</t>
  </si>
  <si>
    <t>040816</t>
  </si>
  <si>
    <t>Výstavba hřiště pro MŠ Lindnerova - náhrada</t>
  </si>
  <si>
    <t>MŠ Na Korábě</t>
  </si>
  <si>
    <t>040916</t>
  </si>
  <si>
    <t>Interaktivní technika pro školy zřizované MČ Praha 8</t>
  </si>
  <si>
    <t>ZŠ MČ Praha 8</t>
  </si>
  <si>
    <t>042316</t>
  </si>
  <si>
    <t>Zřízení multifunkčního sportovního hřiště</t>
  </si>
  <si>
    <t>MŠ Štěpničná</t>
  </si>
  <si>
    <t>98</t>
  </si>
  <si>
    <t>042816</t>
  </si>
  <si>
    <t>Vybudování víceúčelového sportoviště - PD v ZŠ Mazurská</t>
  </si>
  <si>
    <t>042716</t>
  </si>
  <si>
    <t>Herní prvky včetně dopadových ploch v ZŠ a MŠ Na Slovance</t>
  </si>
  <si>
    <t>Úprava zahrady včetně herního prvku v MŠ Sokolovská</t>
  </si>
  <si>
    <t>MŠ Sokolovská</t>
  </si>
  <si>
    <t>Servisní středisko pro správu svěřeného majetku MČ Praha 8</t>
  </si>
  <si>
    <t>Nástavba třídy vč. PD</t>
  </si>
  <si>
    <t xml:space="preserve">MŠ U Sluncové </t>
  </si>
  <si>
    <t>045215</t>
  </si>
  <si>
    <t>PD na výstavbu tělocvičny</t>
  </si>
  <si>
    <t>ZŠ U Školské zahrady</t>
  </si>
  <si>
    <t>045315</t>
  </si>
  <si>
    <t>PD na půdní vestavbu</t>
  </si>
  <si>
    <t>ZŠ Lyčkovo náměstí (Pernerova)</t>
  </si>
  <si>
    <t>2015</t>
  </si>
  <si>
    <t>045415</t>
  </si>
  <si>
    <t>046015</t>
  </si>
  <si>
    <t>Rekonstrukce gastroprovozu ZŠ Mazurská</t>
  </si>
  <si>
    <t>Rekonstrukce gastroprovozu ZŠ Dolákova vč. TDI a BOZP</t>
  </si>
  <si>
    <t>ZŠ Dolákova</t>
  </si>
  <si>
    <t>041016</t>
  </si>
  <si>
    <t>Stavební úprava gastroprovozu ZŠ P. Strozziho, zvýšení kapacity mycího centra</t>
  </si>
  <si>
    <t>ZŠ Petra Strozziho</t>
  </si>
  <si>
    <t>Rekonstrukce gastroprovozu MŠ Na Přesypu vč. TDI a BOZP</t>
  </si>
  <si>
    <t>041116</t>
  </si>
  <si>
    <t>ZŠ Lyčkovo náměstí - Půdní vestavba, II.etapa (příprava kapacity na ŠR 2016/2017)</t>
  </si>
  <si>
    <t>ZS Lyčkovo náměstí</t>
  </si>
  <si>
    <t>041216</t>
  </si>
  <si>
    <t>ZŠ Lyčkovo náměstí, levé křídlo - studie a PD</t>
  </si>
  <si>
    <t>041316</t>
  </si>
  <si>
    <t>ZŠ Lyčkovo náměstí, pravé křídlo  - Výstavba tělocvičny, školní jídelny a kuchyně - PD</t>
  </si>
  <si>
    <t>041416</t>
  </si>
  <si>
    <t>Stavební úpravy interiérů KD Ládví</t>
  </si>
  <si>
    <t>KD Ládví</t>
  </si>
  <si>
    <t>041516</t>
  </si>
  <si>
    <t>Stavební úprava střechy KD Ládví</t>
  </si>
  <si>
    <t>041616</t>
  </si>
  <si>
    <t>Projektová příprava</t>
  </si>
  <si>
    <t>SeS</t>
  </si>
  <si>
    <t>041716</t>
  </si>
  <si>
    <t>Investiční akce malého rozsahu</t>
  </si>
  <si>
    <t>041816</t>
  </si>
  <si>
    <t>Zázemí pro školní družinu (altán, domeček, herní prvky)</t>
  </si>
  <si>
    <t>042016</t>
  </si>
  <si>
    <t xml:space="preserve">Revitalizace zahrady po S.E.N. </t>
  </si>
  <si>
    <t>042116</t>
  </si>
  <si>
    <t>Rekonstrukce vnitřního atria školy a osazení herními prvky</t>
  </si>
  <si>
    <t>042416</t>
  </si>
  <si>
    <t>Zřízení hřiště v areálu školy</t>
  </si>
  <si>
    <t>ZŠ Na Šutce</t>
  </si>
  <si>
    <t>040216</t>
  </si>
  <si>
    <t>Rekonstrukce učebny fyziky a chemie v ZŠ Libčická</t>
  </si>
  <si>
    <t>044915</t>
  </si>
  <si>
    <t>MŠ U Sluncové - Projektová příprava na realizaci energeticky úsporných opatření</t>
  </si>
  <si>
    <t>MŠ Chabařovická - Projektová příprava na realizaci energeticky úsporných opatření</t>
  </si>
  <si>
    <t>MŠ Chabařovická</t>
  </si>
  <si>
    <t>MŠ Šimůnkova - Projektová příprava na realizaci energeticky úsporných opatření</t>
  </si>
  <si>
    <t>MŠ Šimůnkova</t>
  </si>
  <si>
    <t>MŠ Řešovská - Projektová příprava na realizaci energeticky úsporných opatření</t>
  </si>
  <si>
    <t>MŠ Řešovská</t>
  </si>
  <si>
    <t>043615</t>
  </si>
  <si>
    <t>ZŠ Ústavní - Projektová příprava na realizaci energeticky úsporných opatření</t>
  </si>
  <si>
    <t>ZŠ Ústavní</t>
  </si>
  <si>
    <t>043715</t>
  </si>
  <si>
    <t>MŠ Korycanská - Projektová příprava na realizaci energeticky úsporných opatření</t>
  </si>
  <si>
    <t>044215</t>
  </si>
  <si>
    <t>Ubytovna U Pazderek - Projektová příprava na realizaci energeticky úsporných opatření</t>
  </si>
  <si>
    <t>Ubytovna U Pazderek</t>
  </si>
  <si>
    <t>044715</t>
  </si>
  <si>
    <t>MŠ Sokolovská - Projektová příprava na realizaci energeticky úsporných opatření</t>
  </si>
  <si>
    <t>045015</t>
  </si>
  <si>
    <t>PORG Lindnerova - Projektová příprava na realizaci energeticky úsporných opatření</t>
  </si>
  <si>
    <t>PORG Lindnerova</t>
  </si>
  <si>
    <t>046115</t>
  </si>
  <si>
    <t>KD Krakov - Rekonstrukce foyer vč. PD</t>
  </si>
  <si>
    <t>KD Krakov</t>
  </si>
  <si>
    <t>80093042516</t>
  </si>
  <si>
    <t>Rekonstrukce gastroprovozu ZŠ Libčická vč. TDI a BOZP</t>
  </si>
  <si>
    <t>84</t>
  </si>
  <si>
    <t>042916</t>
  </si>
  <si>
    <t>Akustické panely do tříd školní družiny v ZŠ a MŠ U Školské zahrady</t>
  </si>
  <si>
    <t>ZŠ a MŠ U Školské zahrady</t>
  </si>
  <si>
    <t>043016</t>
  </si>
  <si>
    <t>Zvýšení protipožární odolnosti dveří v budově ZŠ</t>
  </si>
  <si>
    <t>ZŠ Lyčkovo nám.</t>
  </si>
  <si>
    <t>043116</t>
  </si>
  <si>
    <t>Rekonstrukce a modernizace VZT v tělocvičnách</t>
  </si>
  <si>
    <t>043216</t>
  </si>
  <si>
    <t>Veřejné ostvětlení</t>
  </si>
  <si>
    <t>043316</t>
  </si>
  <si>
    <t>043416</t>
  </si>
  <si>
    <t>Stavební úpravy tříd - zkapacitnění</t>
  </si>
  <si>
    <t>043516</t>
  </si>
  <si>
    <t>Rekonstrukce školního hřiště II. etapa</t>
  </si>
  <si>
    <t>043616</t>
  </si>
  <si>
    <t>Zastínění oken na jižní straně</t>
  </si>
  <si>
    <t>ZŠ a MŠ Ústavní</t>
  </si>
  <si>
    <t>043716</t>
  </si>
  <si>
    <t>Zateplení a výměna střešního pláště objektu dílen</t>
  </si>
  <si>
    <t>043816</t>
  </si>
  <si>
    <t>Rekonstrukce šaten a soc. zařízení tělocvičny</t>
  </si>
  <si>
    <t>043916</t>
  </si>
  <si>
    <t>Rekonstrukce a modernizace soc. zařízení</t>
  </si>
  <si>
    <t>odbor právních služeb</t>
  </si>
  <si>
    <t>047115</t>
  </si>
  <si>
    <t>Projektová příprava - Realizace systému nuceného větrání s rekuperací odpadního tepla v ZŠ Burešova (z roku 2015)</t>
  </si>
  <si>
    <t>047215</t>
  </si>
  <si>
    <t>Projektová příprava - Realizace systému nuceného větrání s rekuperací odpadního tepla v ZŠ Žernosecká (z roku 2015)</t>
  </si>
  <si>
    <t>047315</t>
  </si>
  <si>
    <t>Projektová příprava - Realizace systému nuceného větrání s rekuperací odpadního tepla v MŠ Bojasova (z roku 2015)</t>
  </si>
  <si>
    <t>047415</t>
  </si>
  <si>
    <t>Projektová příprava - Realizace systému nuceného větrání s rekuperací odpadního tepla v MŠ Krynická (z roku 2015)</t>
  </si>
  <si>
    <t>MŠ Krynická</t>
  </si>
  <si>
    <t>Kapitola  05 - zdravotnictví a sociální oblast</t>
  </si>
  <si>
    <t>0501</t>
  </si>
  <si>
    <t>Dům se sociálním bydlením Prosecká (z roku 2015)</t>
  </si>
  <si>
    <t>000/098/084</t>
  </si>
  <si>
    <t>2012/2016</t>
  </si>
  <si>
    <t>0501/03</t>
  </si>
  <si>
    <t>(103070)50214</t>
  </si>
  <si>
    <t>10275050314</t>
  </si>
  <si>
    <t>Snížení energetické náročnosti objektu FOKUS, Dolákova</t>
  </si>
  <si>
    <t>Dolákova</t>
  </si>
  <si>
    <t>Snížení energetické náročnosti na budově Gerontologického centra (TDI a BOZP) (z roku 2015)</t>
  </si>
  <si>
    <t>odbor sociálních věcí</t>
  </si>
  <si>
    <t>80033020509</t>
  </si>
  <si>
    <t>Výstavba objektu DSS II</t>
  </si>
  <si>
    <t>90</t>
  </si>
  <si>
    <t>50213</t>
  </si>
  <si>
    <t>PD DSS II.</t>
  </si>
  <si>
    <t>PD - rekonstrukce komunikace S.K.Neumanna</t>
  </si>
  <si>
    <t>PD - rekonstrukce rozvodů vody a kanalizace (z r. 2015)</t>
  </si>
  <si>
    <t>poliklinika Mazurská 484</t>
  </si>
  <si>
    <t>2013</t>
  </si>
  <si>
    <t>Rekonstrukce vodoinstalace SV a TUV a kanalizace (z r. 2015)</t>
  </si>
  <si>
    <t>050814</t>
  </si>
  <si>
    <t>PD na rekonstrukci slaboproudých rozvodů Polikliniky Mazurská (z r. 2015)</t>
  </si>
  <si>
    <t>poliklinika Mazurská 485</t>
  </si>
  <si>
    <t>2014</t>
  </si>
  <si>
    <t>50414</t>
  </si>
  <si>
    <t>Rekonstrukce slaboproudých rozvodů (z r. 2015)</t>
  </si>
  <si>
    <t>50215</t>
  </si>
  <si>
    <t>050116</t>
  </si>
  <si>
    <t>Obnova vozového parku OÚSS</t>
  </si>
  <si>
    <t>Bulovka 1462/10</t>
  </si>
  <si>
    <t>050216</t>
  </si>
  <si>
    <t>Telefonní ústředna OÚSS</t>
  </si>
  <si>
    <t>050316</t>
  </si>
  <si>
    <t>Stavební úpravy interiérů jesle Mirovická</t>
  </si>
  <si>
    <t>Mirovická 1282/6</t>
  </si>
  <si>
    <t>050416</t>
  </si>
  <si>
    <t>PD - rekonstrukce slaboproudých elektrických rozvodů OÚSS</t>
  </si>
  <si>
    <t>050516</t>
  </si>
  <si>
    <t>Nákup nábytkové sestavy OÚSS</t>
  </si>
  <si>
    <t>Bulovka 1462/10-12</t>
  </si>
  <si>
    <t>Kapitola  06 - kultura a cestovní ruch</t>
  </si>
  <si>
    <t>0601</t>
  </si>
  <si>
    <t>24516060110</t>
  </si>
  <si>
    <t>k.ú. Kobylisy</t>
  </si>
  <si>
    <t>odbor kultury, sportu, mládeže a památkové péče</t>
  </si>
  <si>
    <t>0617</t>
  </si>
  <si>
    <t>060116</t>
  </si>
  <si>
    <t>Rekonstrukce kapličky sv. Jana Nepomuckého v Čimicích</t>
  </si>
  <si>
    <t>k.ú. Čimice</t>
  </si>
  <si>
    <t>060216</t>
  </si>
  <si>
    <t>Restaurování soch andělů v kapli Libeňského zámku</t>
  </si>
  <si>
    <t>Zenklova 1/35</t>
  </si>
  <si>
    <t>060316</t>
  </si>
  <si>
    <t>Instalace kódů na památky</t>
  </si>
  <si>
    <t>060416</t>
  </si>
  <si>
    <t>Vánoční osvětlení Prahy 2016</t>
  </si>
  <si>
    <t>060516</t>
  </si>
  <si>
    <t>PD - oplocení areálu Kobyliské střelnice</t>
  </si>
  <si>
    <t>060616</t>
  </si>
  <si>
    <t>Obnova havarijního stavu sedaček pro diváky v divadle Karla Hackera</t>
  </si>
  <si>
    <t>Kapitola  07 - bezpečnost</t>
  </si>
  <si>
    <t>odbor kancelář starosty</t>
  </si>
  <si>
    <t>Rozvoj MKS Bezpečná osmička</t>
  </si>
  <si>
    <t>ÚMČ</t>
  </si>
  <si>
    <t>070116</t>
  </si>
  <si>
    <t>Obnova MKS</t>
  </si>
  <si>
    <t>Kapitola  08 - hospodářství</t>
  </si>
  <si>
    <t>odbor správy majetku</t>
  </si>
  <si>
    <t>Nákup pozemku</t>
  </si>
  <si>
    <t>parc. č. 4030/47, k.ú. Libeň</t>
  </si>
  <si>
    <t>Rekonstrukce sociálních bytů Taussigova</t>
  </si>
  <si>
    <t>Taussigova</t>
  </si>
  <si>
    <t>Rekonstrukce sociálních bytů Burešova</t>
  </si>
  <si>
    <t>Burešova</t>
  </si>
  <si>
    <t xml:space="preserve">Rekonstrukce sociálních bytů Bínova </t>
  </si>
  <si>
    <t>Bínova</t>
  </si>
  <si>
    <t>Přestavba nebytových prostor (lesní školka)</t>
  </si>
  <si>
    <t>080116</t>
  </si>
  <si>
    <t>Rekonstrukce střechy dvorního objektu domu, Pernerova 8</t>
  </si>
  <si>
    <t>Pernerova čp. 427/8</t>
  </si>
  <si>
    <t>080216</t>
  </si>
  <si>
    <t>Rekonstrukce nebytových prostor (prádelny), Bulovka 10 a 12</t>
  </si>
  <si>
    <t>Bulovka čp. 1462/10,12</t>
  </si>
  <si>
    <t>080316</t>
  </si>
  <si>
    <t>Rekonstrukce statiky AIKIDO Křižíkova</t>
  </si>
  <si>
    <t>Křižíkova č.p. 290/48</t>
  </si>
  <si>
    <t>080416</t>
  </si>
  <si>
    <t xml:space="preserve">Nákup pozemků rok 2016 </t>
  </si>
  <si>
    <t>080516</t>
  </si>
  <si>
    <t>Studie a PD  objektu OKC Draháň</t>
  </si>
  <si>
    <t>Čimická čp. 780/61</t>
  </si>
  <si>
    <t>080616</t>
  </si>
  <si>
    <t>Zateplení střechy objektu Bínova 8, 10, 12</t>
  </si>
  <si>
    <t>Bínova 8,10,12</t>
  </si>
  <si>
    <t>080716</t>
  </si>
  <si>
    <t xml:space="preserve">Projektová dokumentace výstavby "startovacích" bytů </t>
  </si>
  <si>
    <t>parc. č. 527/97, k.ú. Střížkov</t>
  </si>
  <si>
    <t>080816</t>
  </si>
  <si>
    <t xml:space="preserve">Studie a projektová dokumentace multifunkční sportovní hala </t>
  </si>
  <si>
    <t>080916</t>
  </si>
  <si>
    <t>081016</t>
  </si>
  <si>
    <t>Antigraffiti program</t>
  </si>
  <si>
    <t>081116</t>
  </si>
  <si>
    <t>Antigraffitové nástřiky</t>
  </si>
  <si>
    <t>081216</t>
  </si>
  <si>
    <t>Rekonstrukce HDV elektro domů, Křižíkova 46, 48 a 50</t>
  </si>
  <si>
    <t>Křižíkova čp. 35/290 a 167/46, 48 a 50</t>
  </si>
  <si>
    <t>081316</t>
  </si>
  <si>
    <t>Rekonstrukce fasády severního štítu domu, Taussigova 1</t>
  </si>
  <si>
    <t>Taussigova čp. 1172/1</t>
  </si>
  <si>
    <t>081416</t>
  </si>
  <si>
    <t>Modernizace výtahů v domě, Taussigova 1</t>
  </si>
  <si>
    <t>PD na rekonstrukci slaboproudých rozvodů Polikliniky Mazurská</t>
  </si>
  <si>
    <t>081516</t>
  </si>
  <si>
    <t>Skříně TRAKA - klíčový depozit s integrovaným identifikačním čipem a čtečkou karet</t>
  </si>
  <si>
    <t>081616</t>
  </si>
  <si>
    <t>Rekonstrukce kotelny Křižíkova 290/48 v k. ú. Karlín</t>
  </si>
  <si>
    <t>081716</t>
  </si>
  <si>
    <t>Modernizace výtahů Křižíkova 35/46, 290/48 a 167/50 v k.ú. Karlín</t>
  </si>
  <si>
    <t>Kapitola  09 - vnitřní správa</t>
  </si>
  <si>
    <t>0901</t>
  </si>
  <si>
    <t>090116</t>
  </si>
  <si>
    <t>Interaktivní úřední deska</t>
  </si>
  <si>
    <t>Revitalizace u KD Ládví - studie a PD</t>
  </si>
  <si>
    <t>p.č . 2364/1 k.ú.Kobylisy</t>
  </si>
  <si>
    <t>010215</t>
  </si>
  <si>
    <t>Revitalizace náměstí a parku u KD Krakov - studie a PD</t>
  </si>
  <si>
    <t xml:space="preserve">p.č. 1307/1, 1307/25, 1307/17, k.ú. Troja </t>
  </si>
  <si>
    <t>010315</t>
  </si>
  <si>
    <t xml:space="preserve">Revitalizace třešňového sadu - studie a PD </t>
  </si>
  <si>
    <t>p.č. 396/1 k.ú.Libeň</t>
  </si>
  <si>
    <t>091315</t>
  </si>
  <si>
    <t xml:space="preserve">Digitalizace správní archiv </t>
  </si>
  <si>
    <t>U Meteoru 6, 180 48  Praha 8</t>
  </si>
  <si>
    <t>090216</t>
  </si>
  <si>
    <t>Revitalizace náměstí a parku u KD Krakov</t>
  </si>
  <si>
    <t>090316</t>
  </si>
  <si>
    <t xml:space="preserve">Revitalizace třešňového sadu ulice Na Truhlářce </t>
  </si>
  <si>
    <t>090416</t>
  </si>
  <si>
    <t>Automatizovaný systém řízení a monitoringu bezpečnosti sítě</t>
  </si>
  <si>
    <t>090516</t>
  </si>
  <si>
    <t>Obnova výpočetní techniky vč. tisk. zařízení</t>
  </si>
  <si>
    <t>090616</t>
  </si>
  <si>
    <t>Programové vybavení včetně implementace</t>
  </si>
  <si>
    <t>090716</t>
  </si>
  <si>
    <t>Portál mobilních služeb</t>
  </si>
  <si>
    <t>090816</t>
  </si>
  <si>
    <t>Obnova serverové infrastruktury</t>
  </si>
  <si>
    <t>090916</t>
  </si>
  <si>
    <t>Pořízení digitální databáze dokumentů</t>
  </si>
  <si>
    <t>091016</t>
  </si>
  <si>
    <t>Obnova síťové infrastruktury</t>
  </si>
  <si>
    <t>091116</t>
  </si>
  <si>
    <t xml:space="preserve">Nákup 2 ks motocyklů </t>
  </si>
  <si>
    <t>091216</t>
  </si>
  <si>
    <t xml:space="preserve">PD pro tvorbu vstupní části do Proseckých skal včetně stezky </t>
  </si>
  <si>
    <t>091316</t>
  </si>
  <si>
    <t xml:space="preserve">PD - Revitalizace Elsnicova náměstí </t>
  </si>
  <si>
    <t xml:space="preserve">p.č. 3969/2, 3994/3, k.ú. Libeň </t>
  </si>
  <si>
    <t>091416</t>
  </si>
  <si>
    <t xml:space="preserve">PD - Revitalizace parku Dlážděnka (naučná stezka) </t>
  </si>
  <si>
    <t>p.č. 699/1, 693 k.ú.Libeň</t>
  </si>
  <si>
    <t>091516</t>
  </si>
  <si>
    <t>PD - Rekonstrukce Libeňského podzámčí - I. etapa</t>
  </si>
  <si>
    <t>k.ú. Libeň</t>
  </si>
  <si>
    <t>091616</t>
  </si>
  <si>
    <t>Vytvoření komunitní zahrady Prahy 8</t>
  </si>
  <si>
    <t>část zahrádkářské kolonie Pod Plynojemem, případně alternace</t>
  </si>
  <si>
    <t>010316</t>
  </si>
  <si>
    <t>Veřejné osvětlení</t>
  </si>
  <si>
    <t>091716</t>
  </si>
  <si>
    <t>Přenosné sportoviště</t>
  </si>
  <si>
    <t>k 30.6.2016</t>
  </si>
  <si>
    <t>(SR) 2016</t>
  </si>
  <si>
    <t>(RZ) 2016</t>
  </si>
  <si>
    <t xml:space="preserve">           Čerpání rozpočtu OÚSS v Praze 8 za 1. pololetí 2016</t>
  </si>
  <si>
    <t>10a</t>
  </si>
  <si>
    <t>10b</t>
  </si>
  <si>
    <t xml:space="preserve">Použití vlastního investičního fondu </t>
  </si>
  <si>
    <t>odstupné</t>
  </si>
  <si>
    <t>24b</t>
  </si>
  <si>
    <t>Skutečnost    k 30.6.2016</t>
  </si>
  <si>
    <t>Čerpání rozpočtu Gerontologického centra v Praze 8  za 1. pololetí 2016</t>
  </si>
  <si>
    <t>077/054100077/054190877/       054515835</t>
  </si>
  <si>
    <t>stávající nepouž. vstup do Proseckých skal a příslušná část Pros. skal</t>
  </si>
  <si>
    <t>Venkovní žaluzie, výměna oken za otevíratelná ve šk. jídelně a zajištění akustiky ve ŠJ</t>
  </si>
  <si>
    <t>Centrum Palmovka - výstavba budovy  s kancel. a komerčními prostorami - kap. půjčka</t>
  </si>
  <si>
    <t>str. 1/5</t>
  </si>
  <si>
    <t>str. 2/5</t>
  </si>
  <si>
    <t>str. 3/5</t>
  </si>
  <si>
    <t>str. 4/5</t>
  </si>
  <si>
    <t>str. 5/5</t>
  </si>
  <si>
    <t>Příloha důvodové zprávy č.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</si>
</sst>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Kč&quot;_-;\-* #,##0.00\ &quot;Kč&quot;_-;_-* &quot;-&quot;??\ &quot;Kč&quot;_-;_-@_-"/>
    <numFmt numFmtId="43" formatCode="_-* #,##0.00\ _K_č_-;\-* #,##0.00\ _K_č_-;_-* &quot;-&quot;??\ _K_č_-;_-@_-"/>
    <numFmt numFmtId="164" formatCode="#,##0.0"/>
    <numFmt numFmtId="165" formatCode="_-* #,##0.0\ _K_č_-;\-* #,##0.0\ _K_č_-;_-* &quot;-&quot;??\ _K_č_-;_-@_-"/>
  </numFmts>
  <fonts count="6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sz val="10"/>
      <color indexed="4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i/>
      <sz val="10"/>
      <name val="Arial CE"/>
      <charset val="238"/>
    </font>
    <font>
      <sz val="11"/>
      <name val="Arial CE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b/>
      <u/>
      <sz val="10"/>
      <name val="Arial CE"/>
      <charset val="238"/>
    </font>
    <font>
      <b/>
      <u/>
      <sz val="11"/>
      <name val="Arial CE"/>
      <family val="2"/>
      <charset val="238"/>
    </font>
    <font>
      <b/>
      <sz val="10"/>
      <color indexed="10"/>
      <name val="Arial CE"/>
      <family val="2"/>
      <charset val="238"/>
    </font>
    <font>
      <b/>
      <u/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0"/>
      <color indexed="49"/>
      <name val="Arial CE"/>
      <family val="2"/>
      <charset val="238"/>
    </font>
    <font>
      <sz val="10"/>
      <color indexed="10"/>
      <name val="Arial CE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sz val="12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3" tint="0.39997558519241921"/>
      <name val="Arial"/>
      <family val="2"/>
      <charset val="238"/>
    </font>
    <font>
      <sz val="11"/>
      <color rgb="FF00B0F0"/>
      <name val="Calibri"/>
      <family val="2"/>
      <charset val="238"/>
      <scheme val="minor"/>
    </font>
    <font>
      <sz val="10"/>
      <color rgb="FF00B0F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 CE"/>
      <charset val="238"/>
    </font>
    <font>
      <b/>
      <sz val="16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 CE"/>
      <family val="2"/>
      <charset val="238"/>
    </font>
    <font>
      <sz val="10"/>
      <color theme="1"/>
      <name val="Arial ce"/>
      <charset val="238"/>
    </font>
    <font>
      <b/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color rgb="FFFF0000"/>
      <name val="Arial CE"/>
      <charset val="238"/>
    </font>
    <font>
      <b/>
      <sz val="11"/>
      <color rgb="FFFF0000"/>
      <name val="Arial CE"/>
      <charset val="238"/>
    </font>
    <font>
      <sz val="10"/>
      <color rgb="FFFF0000"/>
      <name val="Arial CE"/>
      <family val="2"/>
      <charset val="238"/>
    </font>
    <font>
      <b/>
      <sz val="10"/>
      <color rgb="FFFF0000"/>
      <name val="Arial CE"/>
      <family val="2"/>
      <charset val="238"/>
    </font>
    <font>
      <b/>
      <sz val="12"/>
      <color rgb="FFFF0000"/>
      <name val="Arial CE"/>
      <family val="2"/>
      <charset val="238"/>
    </font>
    <font>
      <b/>
      <sz val="11"/>
      <color rgb="FFFF0000"/>
      <name val="Arial CE"/>
      <family val="2"/>
      <charset val="238"/>
    </font>
    <font>
      <sz val="16"/>
      <name val="Arial CE"/>
      <charset val="238"/>
    </font>
    <font>
      <sz val="14"/>
      <name val="Arial CE"/>
      <family val="2"/>
      <charset val="238"/>
    </font>
    <font>
      <sz val="14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color indexed="48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lightUp">
        <fgColor theme="0" tint="-4.9989318521683403E-2"/>
        <bgColor indexed="65"/>
      </patternFill>
    </fill>
    <fill>
      <patternFill patternType="solid">
        <fgColor rgb="FF00B0F0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1" fillId="0" borderId="0"/>
  </cellStyleXfs>
  <cellXfs count="1018">
    <xf numFmtId="0" fontId="0" fillId="0" borderId="0" xfId="0"/>
    <xf numFmtId="0" fontId="5" fillId="0" borderId="0" xfId="1" applyFont="1"/>
    <xf numFmtId="0" fontId="6" fillId="0" borderId="0" xfId="1" applyFont="1"/>
    <xf numFmtId="0" fontId="1" fillId="0" borderId="0" xfId="1"/>
    <xf numFmtId="0" fontId="9" fillId="0" borderId="0" xfId="1" applyFont="1" applyAlignment="1">
      <alignment horizontal="right"/>
    </xf>
    <xf numFmtId="0" fontId="1" fillId="0" borderId="0" xfId="1" applyBorder="1"/>
    <xf numFmtId="0" fontId="1" fillId="0" borderId="42" xfId="1" applyBorder="1"/>
    <xf numFmtId="0" fontId="1" fillId="0" borderId="17" xfId="1" applyBorder="1"/>
    <xf numFmtId="0" fontId="9" fillId="0" borderId="46" xfId="1" applyFont="1" applyBorder="1"/>
    <xf numFmtId="0" fontId="9" fillId="0" borderId="42" xfId="1" applyFont="1" applyBorder="1"/>
    <xf numFmtId="4" fontId="1" fillId="0" borderId="0" xfId="1" applyNumberFormat="1"/>
    <xf numFmtId="0" fontId="26" fillId="0" borderId="0" xfId="1" applyFont="1"/>
    <xf numFmtId="4" fontId="26" fillId="0" borderId="0" xfId="1" applyNumberFormat="1" applyFont="1"/>
    <xf numFmtId="0" fontId="12" fillId="0" borderId="0" xfId="1" applyFont="1"/>
    <xf numFmtId="0" fontId="27" fillId="0" borderId="0" xfId="1" applyFont="1"/>
    <xf numFmtId="4" fontId="12" fillId="0" borderId="0" xfId="1" applyNumberFormat="1" applyFont="1"/>
    <xf numFmtId="4" fontId="9" fillId="0" borderId="0" xfId="1" applyNumberFormat="1" applyFont="1"/>
    <xf numFmtId="0" fontId="14" fillId="0" borderId="46" xfId="1" applyFont="1" applyBorder="1"/>
    <xf numFmtId="0" fontId="14" fillId="0" borderId="29" xfId="1" applyFont="1" applyBorder="1" applyAlignment="1">
      <alignment horizontal="center"/>
    </xf>
    <xf numFmtId="0" fontId="14" fillId="0" borderId="31" xfId="1" applyFont="1" applyBorder="1" applyAlignment="1">
      <alignment horizontal="center"/>
    </xf>
    <xf numFmtId="0" fontId="14" fillId="0" borderId="32" xfId="1" applyFont="1" applyBorder="1"/>
    <xf numFmtId="0" fontId="14" fillId="0" borderId="33" xfId="1" applyFont="1" applyBorder="1" applyAlignment="1">
      <alignment horizontal="center"/>
    </xf>
    <xf numFmtId="0" fontId="14" fillId="0" borderId="61" xfId="1" applyFont="1" applyBorder="1" applyAlignment="1">
      <alignment horizontal="center"/>
    </xf>
    <xf numFmtId="0" fontId="14" fillId="0" borderId="32" xfId="1" applyFont="1" applyBorder="1" applyAlignment="1">
      <alignment horizontal="center"/>
    </xf>
    <xf numFmtId="4" fontId="14" fillId="0" borderId="33" xfId="1" applyNumberFormat="1" applyFont="1" applyBorder="1" applyAlignment="1">
      <alignment horizontal="center"/>
    </xf>
    <xf numFmtId="0" fontId="14" fillId="0" borderId="57" xfId="1" applyFont="1" applyBorder="1" applyAlignment="1">
      <alignment horizontal="center"/>
    </xf>
    <xf numFmtId="0" fontId="14" fillId="0" borderId="23" xfId="1" applyFont="1" applyBorder="1" applyAlignment="1">
      <alignment horizontal="center"/>
    </xf>
    <xf numFmtId="0" fontId="14" fillId="0" borderId="15" xfId="1" applyFont="1" applyBorder="1"/>
    <xf numFmtId="0" fontId="14" fillId="0" borderId="16" xfId="1" applyFont="1" applyBorder="1" applyAlignment="1">
      <alignment horizontal="center"/>
    </xf>
    <xf numFmtId="0" fontId="14" fillId="0" borderId="62" xfId="1" applyFont="1" applyBorder="1" applyAlignment="1">
      <alignment horizontal="center"/>
    </xf>
    <xf numFmtId="0" fontId="14" fillId="0" borderId="15" xfId="1" applyFont="1" applyBorder="1" applyAlignment="1">
      <alignment horizontal="center"/>
    </xf>
    <xf numFmtId="4" fontId="14" fillId="0" borderId="16" xfId="1" applyNumberFormat="1" applyFont="1" applyBorder="1" applyAlignment="1">
      <alignment horizontal="center"/>
    </xf>
    <xf numFmtId="0" fontId="14" fillId="0" borderId="17" xfId="1" applyFont="1" applyBorder="1"/>
    <xf numFmtId="0" fontId="14" fillId="0" borderId="27" xfId="1" applyFont="1" applyBorder="1" applyAlignment="1">
      <alignment horizontal="center"/>
    </xf>
    <xf numFmtId="0" fontId="14" fillId="0" borderId="18" xfId="1" applyFont="1" applyBorder="1" applyAlignment="1">
      <alignment horizontal="center"/>
    </xf>
    <xf numFmtId="0" fontId="14" fillId="0" borderId="19" xfId="1" applyFont="1" applyBorder="1"/>
    <xf numFmtId="0" fontId="14" fillId="0" borderId="20" xfId="1" applyFont="1" applyBorder="1" applyAlignment="1">
      <alignment horizontal="center"/>
    </xf>
    <xf numFmtId="0" fontId="14" fillId="0" borderId="71" xfId="1" applyFont="1" applyBorder="1" applyAlignment="1">
      <alignment horizontal="center"/>
    </xf>
    <xf numFmtId="0" fontId="14" fillId="0" borderId="19" xfId="1" applyFont="1" applyBorder="1" applyAlignment="1">
      <alignment horizontal="center"/>
    </xf>
    <xf numFmtId="4" fontId="14" fillId="0" borderId="20" xfId="1" applyNumberFormat="1" applyFont="1" applyBorder="1" applyAlignment="1">
      <alignment horizontal="center"/>
    </xf>
    <xf numFmtId="0" fontId="1" fillId="0" borderId="42" xfId="1" applyFill="1" applyBorder="1"/>
    <xf numFmtId="3" fontId="1" fillId="0" borderId="29" xfId="1" applyNumberFormat="1" applyFill="1" applyBorder="1"/>
    <xf numFmtId="3" fontId="1" fillId="0" borderId="31" xfId="1" applyNumberFormat="1" applyFill="1" applyBorder="1"/>
    <xf numFmtId="2" fontId="1" fillId="0" borderId="45" xfId="1" applyNumberFormat="1" applyFill="1" applyBorder="1"/>
    <xf numFmtId="0" fontId="1" fillId="0" borderId="44" xfId="1" applyFill="1" applyBorder="1"/>
    <xf numFmtId="0" fontId="1" fillId="0" borderId="32" xfId="1" applyFill="1" applyBorder="1"/>
    <xf numFmtId="0" fontId="1" fillId="0" borderId="31" xfId="1" applyFill="1" applyBorder="1"/>
    <xf numFmtId="0" fontId="1" fillId="0" borderId="45" xfId="1" applyFill="1" applyBorder="1"/>
    <xf numFmtId="0" fontId="1" fillId="0" borderId="29" xfId="1" applyFill="1" applyBorder="1"/>
    <xf numFmtId="4" fontId="1" fillId="0" borderId="33" xfId="1" applyNumberFormat="1" applyFill="1" applyBorder="1"/>
    <xf numFmtId="0" fontId="18" fillId="0" borderId="46" xfId="1" applyFont="1" applyFill="1" applyBorder="1"/>
    <xf numFmtId="0" fontId="18" fillId="0" borderId="6" xfId="1" applyFont="1" applyFill="1" applyBorder="1"/>
    <xf numFmtId="0" fontId="1" fillId="0" borderId="46" xfId="1" applyFont="1" applyFill="1" applyBorder="1"/>
    <xf numFmtId="0" fontId="5" fillId="0" borderId="46" xfId="1" applyFont="1" applyBorder="1"/>
    <xf numFmtId="0" fontId="5" fillId="0" borderId="46" xfId="1" applyFont="1" applyFill="1" applyBorder="1"/>
    <xf numFmtId="0" fontId="18" fillId="0" borderId="2" xfId="1" applyFont="1" applyBorder="1"/>
    <xf numFmtId="0" fontId="9" fillId="0" borderId="0" xfId="1" applyFont="1"/>
    <xf numFmtId="0" fontId="1" fillId="0" borderId="46" xfId="1" applyFill="1" applyBorder="1"/>
    <xf numFmtId="0" fontId="1" fillId="0" borderId="17" xfId="1" applyFill="1" applyBorder="1"/>
    <xf numFmtId="0" fontId="18" fillId="0" borderId="46" xfId="1" applyFont="1" applyBorder="1"/>
    <xf numFmtId="3" fontId="1" fillId="0" borderId="18" xfId="1" applyNumberFormat="1" applyBorder="1"/>
    <xf numFmtId="0" fontId="1" fillId="0" borderId="41" xfId="1" applyBorder="1"/>
    <xf numFmtId="0" fontId="1" fillId="0" borderId="27" xfId="1" applyBorder="1"/>
    <xf numFmtId="0" fontId="1" fillId="0" borderId="18" xfId="1" applyBorder="1"/>
    <xf numFmtId="3" fontId="1" fillId="0" borderId="27" xfId="1" applyNumberFormat="1" applyBorder="1"/>
    <xf numFmtId="3" fontId="1" fillId="0" borderId="19" xfId="1" applyNumberFormat="1" applyBorder="1"/>
    <xf numFmtId="3" fontId="1" fillId="0" borderId="71" xfId="1" applyNumberFormat="1" applyBorder="1"/>
    <xf numFmtId="4" fontId="1" fillId="0" borderId="20" xfId="1" applyNumberFormat="1" applyBorder="1"/>
    <xf numFmtId="3" fontId="1" fillId="0" borderId="0" xfId="1" applyNumberFormat="1" applyBorder="1"/>
    <xf numFmtId="4" fontId="1" fillId="0" borderId="0" xfId="1" applyNumberFormat="1" applyBorder="1"/>
    <xf numFmtId="0" fontId="3" fillId="0" borderId="0" xfId="1" applyFont="1"/>
    <xf numFmtId="0" fontId="13" fillId="0" borderId="0" xfId="1" applyFont="1" applyAlignment="1">
      <alignment horizontal="center"/>
    </xf>
    <xf numFmtId="0" fontId="3" fillId="0" borderId="43" xfId="1" applyFont="1" applyBorder="1"/>
    <xf numFmtId="0" fontId="3" fillId="0" borderId="44" xfId="1" applyFont="1" applyBorder="1"/>
    <xf numFmtId="0" fontId="3" fillId="0" borderId="42" xfId="1" applyFont="1" applyBorder="1" applyAlignment="1">
      <alignment horizontal="center"/>
    </xf>
    <xf numFmtId="0" fontId="3" fillId="0" borderId="44" xfId="1" applyFont="1" applyBorder="1" applyAlignment="1">
      <alignment horizontal="center"/>
    </xf>
    <xf numFmtId="0" fontId="3" fillId="0" borderId="28" xfId="1" applyFont="1" applyBorder="1"/>
    <xf numFmtId="0" fontId="3" fillId="0" borderId="0" xfId="1" applyFont="1" applyBorder="1"/>
    <xf numFmtId="0" fontId="3" fillId="0" borderId="46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48" xfId="1" applyFont="1" applyBorder="1"/>
    <xf numFmtId="0" fontId="3" fillId="0" borderId="1" xfId="1" applyFont="1" applyBorder="1"/>
    <xf numFmtId="0" fontId="3" fillId="0" borderId="17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3" fontId="29" fillId="0" borderId="42" xfId="1" applyNumberFormat="1" applyFont="1" applyBorder="1" applyAlignment="1">
      <alignment horizontal="center"/>
    </xf>
    <xf numFmtId="3" fontId="29" fillId="0" borderId="47" xfId="1" applyNumberFormat="1" applyFont="1" applyBorder="1" applyAlignment="1">
      <alignment horizontal="center"/>
    </xf>
    <xf numFmtId="3" fontId="3" fillId="0" borderId="6" xfId="1" applyNumberFormat="1" applyFont="1" applyBorder="1" applyAlignment="1">
      <alignment horizontal="center"/>
    </xf>
    <xf numFmtId="3" fontId="3" fillId="0" borderId="10" xfId="1" applyNumberFormat="1" applyFont="1" applyBorder="1" applyAlignment="1">
      <alignment horizontal="center"/>
    </xf>
    <xf numFmtId="3" fontId="3" fillId="0" borderId="10" xfId="1" applyNumberFormat="1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29" fillId="0" borderId="46" xfId="1" applyNumberFormat="1" applyFont="1" applyBorder="1" applyAlignment="1">
      <alignment horizontal="center"/>
    </xf>
    <xf numFmtId="3" fontId="3" fillId="0" borderId="46" xfId="1" applyNumberFormat="1" applyFont="1" applyBorder="1" applyAlignment="1">
      <alignment horizontal="center"/>
    </xf>
    <xf numFmtId="3" fontId="29" fillId="0" borderId="45" xfId="1" applyNumberFormat="1" applyFont="1" applyBorder="1" applyAlignment="1">
      <alignment horizontal="center"/>
    </xf>
    <xf numFmtId="4" fontId="13" fillId="0" borderId="17" xfId="0" applyNumberFormat="1" applyFont="1" applyFill="1" applyBorder="1" applyAlignment="1">
      <alignment horizontal="center"/>
    </xf>
    <xf numFmtId="4" fontId="13" fillId="0" borderId="41" xfId="0" applyNumberFormat="1" applyFont="1" applyFill="1" applyBorder="1" applyAlignment="1">
      <alignment horizontal="center"/>
    </xf>
    <xf numFmtId="3" fontId="3" fillId="0" borderId="53" xfId="1" applyNumberFormat="1" applyFont="1" applyBorder="1" applyAlignment="1">
      <alignment horizontal="center"/>
    </xf>
    <xf numFmtId="3" fontId="3" fillId="0" borderId="2" xfId="1" applyNumberFormat="1" applyFont="1" applyBorder="1" applyAlignment="1">
      <alignment horizontal="center"/>
    </xf>
    <xf numFmtId="3" fontId="3" fillId="0" borderId="2" xfId="1" applyNumberFormat="1" applyFont="1" applyFill="1" applyBorder="1" applyAlignment="1">
      <alignment horizontal="center"/>
    </xf>
    <xf numFmtId="3" fontId="4" fillId="0" borderId="53" xfId="1" applyNumberFormat="1" applyFont="1" applyBorder="1" applyAlignment="1">
      <alignment horizontal="center"/>
    </xf>
    <xf numFmtId="3" fontId="4" fillId="0" borderId="10" xfId="1" applyNumberFormat="1" applyFont="1" applyBorder="1" applyAlignment="1">
      <alignment horizontal="center"/>
    </xf>
    <xf numFmtId="3" fontId="4" fillId="0" borderId="46" xfId="1" applyNumberFormat="1" applyFont="1" applyBorder="1" applyAlignment="1">
      <alignment horizontal="center"/>
    </xf>
    <xf numFmtId="3" fontId="4" fillId="0" borderId="10" xfId="1" applyNumberFormat="1" applyFont="1" applyFill="1" applyBorder="1" applyAlignment="1">
      <alignment horizontal="center"/>
    </xf>
    <xf numFmtId="3" fontId="3" fillId="0" borderId="42" xfId="1" applyNumberFormat="1" applyFont="1" applyBorder="1" applyAlignment="1">
      <alignment horizontal="center"/>
    </xf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horizontal="right"/>
    </xf>
    <xf numFmtId="0" fontId="13" fillId="0" borderId="0" xfId="0" applyFont="1"/>
    <xf numFmtId="0" fontId="0" fillId="0" borderId="43" xfId="0" applyBorder="1"/>
    <xf numFmtId="0" fontId="1" fillId="0" borderId="42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0" fillId="0" borderId="44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0" fontId="0" fillId="0" borderId="28" xfId="0" applyBorder="1"/>
    <xf numFmtId="0" fontId="1" fillId="0" borderId="46" xfId="0" applyFont="1" applyBorder="1" applyAlignment="1">
      <alignment horizontal="center"/>
    </xf>
    <xf numFmtId="0" fontId="0" fillId="0" borderId="47" xfId="0" applyFont="1" applyBorder="1"/>
    <xf numFmtId="0" fontId="0" fillId="0" borderId="0" xfId="0" applyBorder="1" applyAlignment="1">
      <alignment horizontal="center"/>
    </xf>
    <xf numFmtId="0" fontId="0" fillId="0" borderId="46" xfId="0" applyFont="1" applyBorder="1" applyAlignment="1">
      <alignment horizontal="center"/>
    </xf>
    <xf numFmtId="0" fontId="0" fillId="0" borderId="47" xfId="0" applyFont="1" applyBorder="1" applyAlignment="1">
      <alignment horizontal="center"/>
    </xf>
    <xf numFmtId="0" fontId="0" fillId="0" borderId="48" xfId="0" applyBorder="1"/>
    <xf numFmtId="0" fontId="1" fillId="0" borderId="17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3" fontId="3" fillId="0" borderId="47" xfId="0" applyNumberFormat="1" applyFont="1" applyBorder="1"/>
    <xf numFmtId="3" fontId="9" fillId="0" borderId="2" xfId="0" applyNumberFormat="1" applyFont="1" applyBorder="1" applyAlignment="1">
      <alignment horizontal="center"/>
    </xf>
    <xf numFmtId="4" fontId="13" fillId="0" borderId="2" xfId="0" applyNumberFormat="1" applyFont="1" applyFill="1" applyBorder="1" applyAlignment="1">
      <alignment horizontal="center"/>
    </xf>
    <xf numFmtId="4" fontId="13" fillId="0" borderId="40" xfId="0" applyNumberFormat="1" applyFont="1" applyFill="1" applyBorder="1" applyAlignment="1">
      <alignment horizontal="center"/>
    </xf>
    <xf numFmtId="0" fontId="7" fillId="0" borderId="49" xfId="0" applyFont="1" applyBorder="1"/>
    <xf numFmtId="0" fontId="18" fillId="0" borderId="2" xfId="1" applyFont="1" applyFill="1" applyBorder="1"/>
    <xf numFmtId="3" fontId="9" fillId="2" borderId="57" xfId="1" applyNumberFormat="1" applyFont="1" applyFill="1" applyBorder="1"/>
    <xf numFmtId="3" fontId="9" fillId="2" borderId="23" xfId="1" applyNumberFormat="1" applyFont="1" applyFill="1" applyBorder="1"/>
    <xf numFmtId="3" fontId="9" fillId="2" borderId="0" xfId="1" applyNumberFormat="1" applyFont="1" applyFill="1" applyBorder="1"/>
    <xf numFmtId="2" fontId="9" fillId="2" borderId="16" xfId="1" applyNumberFormat="1" applyFont="1" applyFill="1" applyBorder="1"/>
    <xf numFmtId="3" fontId="9" fillId="2" borderId="28" xfId="1" applyNumberFormat="1" applyFont="1" applyFill="1" applyBorder="1"/>
    <xf numFmtId="3" fontId="9" fillId="2" borderId="15" xfId="1" applyNumberFormat="1" applyFont="1" applyFill="1" applyBorder="1"/>
    <xf numFmtId="4" fontId="9" fillId="2" borderId="16" xfId="1" applyNumberFormat="1" applyFont="1" applyFill="1" applyBorder="1"/>
    <xf numFmtId="3" fontId="1" fillId="2" borderId="57" xfId="1" applyNumberFormat="1" applyFill="1" applyBorder="1"/>
    <xf numFmtId="3" fontId="1" fillId="2" borderId="23" xfId="1" applyNumberFormat="1" applyFill="1" applyBorder="1"/>
    <xf numFmtId="2" fontId="1" fillId="2" borderId="47" xfId="1" applyNumberFormat="1" applyFill="1" applyBorder="1"/>
    <xf numFmtId="3" fontId="1" fillId="2" borderId="0" xfId="1" applyNumberFormat="1" applyFill="1" applyBorder="1"/>
    <xf numFmtId="3" fontId="1" fillId="2" borderId="15" xfId="1" applyNumberFormat="1" applyFill="1" applyBorder="1"/>
    <xf numFmtId="4" fontId="1" fillId="2" borderId="16" xfId="1" applyNumberFormat="1" applyFill="1" applyBorder="1"/>
    <xf numFmtId="3" fontId="1" fillId="2" borderId="22" xfId="1" applyNumberFormat="1" applyFill="1" applyBorder="1"/>
    <xf numFmtId="3" fontId="1" fillId="2" borderId="7" xfId="1" applyNumberFormat="1" applyFill="1" applyBorder="1"/>
    <xf numFmtId="2" fontId="1" fillId="2" borderId="51" xfId="1" applyNumberFormat="1" applyFill="1" applyBorder="1"/>
    <xf numFmtId="3" fontId="1" fillId="2" borderId="68" xfId="1" applyNumberFormat="1" applyFill="1" applyBorder="1"/>
    <xf numFmtId="3" fontId="1" fillId="2" borderId="8" xfId="1" applyNumberFormat="1" applyFill="1" applyBorder="1"/>
    <xf numFmtId="3" fontId="9" fillId="2" borderId="8" xfId="1" applyNumberFormat="1" applyFont="1" applyFill="1" applyBorder="1"/>
    <xf numFmtId="4" fontId="1" fillId="2" borderId="9" xfId="1" applyNumberFormat="1" applyFill="1" applyBorder="1"/>
    <xf numFmtId="0" fontId="25" fillId="2" borderId="39" xfId="1" applyFont="1" applyFill="1" applyBorder="1"/>
    <xf numFmtId="0" fontId="25" fillId="2" borderId="23" xfId="1" applyFont="1" applyFill="1" applyBorder="1"/>
    <xf numFmtId="3" fontId="1" fillId="2" borderId="14" xfId="1" applyNumberFormat="1" applyFill="1" applyBorder="1"/>
    <xf numFmtId="3" fontId="1" fillId="2" borderId="72" xfId="1" applyNumberFormat="1" applyFill="1" applyBorder="1"/>
    <xf numFmtId="3" fontId="5" fillId="2" borderId="57" xfId="1" applyNumberFormat="1" applyFont="1" applyFill="1" applyBorder="1"/>
    <xf numFmtId="3" fontId="5" fillId="2" borderId="23" xfId="1" applyNumberFormat="1" applyFont="1" applyFill="1" applyBorder="1"/>
    <xf numFmtId="3" fontId="1" fillId="2" borderId="28" xfId="1" applyNumberFormat="1" applyFill="1" applyBorder="1"/>
    <xf numFmtId="3" fontId="1" fillId="2" borderId="19" xfId="1" applyNumberFormat="1" applyFill="1" applyBorder="1"/>
    <xf numFmtId="3" fontId="9" fillId="2" borderId="21" xfId="1" applyNumberFormat="1" applyFont="1" applyFill="1" applyBorder="1"/>
    <xf numFmtId="3" fontId="9" fillId="2" borderId="3" xfId="1" applyNumberFormat="1" applyFont="1" applyFill="1" applyBorder="1"/>
    <xf numFmtId="2" fontId="9" fillId="2" borderId="40" xfId="1" applyNumberFormat="1" applyFont="1" applyFill="1" applyBorder="1"/>
    <xf numFmtId="3" fontId="9" fillId="2" borderId="4" xfId="1" applyNumberFormat="1" applyFont="1" applyFill="1" applyBorder="1"/>
    <xf numFmtId="3" fontId="9" fillId="2" borderId="49" xfId="1" applyNumberFormat="1" applyFont="1" applyFill="1" applyBorder="1"/>
    <xf numFmtId="4" fontId="9" fillId="2" borderId="5" xfId="1" applyNumberFormat="1" applyFont="1" applyFill="1" applyBorder="1"/>
    <xf numFmtId="2" fontId="1" fillId="2" borderId="16" xfId="1" applyNumberFormat="1" applyFill="1" applyBorder="1"/>
    <xf numFmtId="3" fontId="1" fillId="2" borderId="15" xfId="1" applyNumberFormat="1" applyFont="1" applyFill="1" applyBorder="1"/>
    <xf numFmtId="3" fontId="9" fillId="2" borderId="50" xfId="1" applyNumberFormat="1" applyFont="1" applyFill="1" applyBorder="1"/>
    <xf numFmtId="2" fontId="9" fillId="2" borderId="5" xfId="1" applyNumberFormat="1" applyFont="1" applyFill="1" applyBorder="1"/>
    <xf numFmtId="3" fontId="1" fillId="2" borderId="57" xfId="1" applyNumberFormat="1" applyFont="1" applyFill="1" applyBorder="1"/>
    <xf numFmtId="3" fontId="1" fillId="2" borderId="23" xfId="1" applyNumberFormat="1" applyFont="1" applyFill="1" applyBorder="1"/>
    <xf numFmtId="3" fontId="1" fillId="2" borderId="0" xfId="1" applyNumberFormat="1" applyFont="1" applyFill="1" applyBorder="1"/>
    <xf numFmtId="2" fontId="1" fillId="2" borderId="16" xfId="1" applyNumberFormat="1" applyFont="1" applyFill="1" applyBorder="1"/>
    <xf numFmtId="3" fontId="1" fillId="2" borderId="27" xfId="1" applyNumberFormat="1" applyFill="1" applyBorder="1"/>
    <xf numFmtId="3" fontId="1" fillId="2" borderId="18" xfId="1" applyNumberFormat="1" applyFill="1" applyBorder="1"/>
    <xf numFmtId="3" fontId="1" fillId="2" borderId="1" xfId="1" applyNumberFormat="1" applyFill="1" applyBorder="1"/>
    <xf numFmtId="3" fontId="1" fillId="2" borderId="19" xfId="1" applyNumberFormat="1" applyFont="1" applyFill="1" applyBorder="1"/>
    <xf numFmtId="3" fontId="9" fillId="2" borderId="7" xfId="1" applyNumberFormat="1" applyFont="1" applyFill="1" applyBorder="1"/>
    <xf numFmtId="3" fontId="9" fillId="2" borderId="68" xfId="1" applyNumberFormat="1" applyFont="1" applyFill="1" applyBorder="1"/>
    <xf numFmtId="2" fontId="9" fillId="2" borderId="36" xfId="1" applyNumberFormat="1" applyFont="1" applyFill="1" applyBorder="1"/>
    <xf numFmtId="3" fontId="9" fillId="2" borderId="60" xfId="1" applyNumberFormat="1" applyFont="1" applyFill="1" applyBorder="1"/>
    <xf numFmtId="3" fontId="9" fillId="2" borderId="30" xfId="1" applyNumberFormat="1" applyFont="1" applyFill="1" applyBorder="1"/>
    <xf numFmtId="3" fontId="9" fillId="2" borderId="63" xfId="1" applyNumberFormat="1" applyFont="1" applyFill="1" applyBorder="1"/>
    <xf numFmtId="4" fontId="9" fillId="2" borderId="36" xfId="1" applyNumberFormat="1" applyFont="1" applyFill="1" applyBorder="1"/>
    <xf numFmtId="2" fontId="1" fillId="2" borderId="38" xfId="1" applyNumberFormat="1" applyFill="1" applyBorder="1"/>
    <xf numFmtId="3" fontId="1" fillId="2" borderId="24" xfId="1" applyNumberFormat="1" applyFont="1" applyFill="1" applyBorder="1"/>
    <xf numFmtId="2" fontId="1" fillId="2" borderId="26" xfId="1" applyNumberFormat="1" applyFill="1" applyBorder="1"/>
    <xf numFmtId="3" fontId="1" fillId="2" borderId="28" xfId="1" applyNumberFormat="1" applyFont="1" applyFill="1" applyBorder="1"/>
    <xf numFmtId="3" fontId="1" fillId="2" borderId="12" xfId="1" applyNumberFormat="1" applyFont="1" applyFill="1" applyBorder="1"/>
    <xf numFmtId="3" fontId="1" fillId="2" borderId="65" xfId="1" applyNumberFormat="1" applyFont="1" applyFill="1" applyBorder="1"/>
    <xf numFmtId="4" fontId="1" fillId="2" borderId="9" xfId="1" applyNumberFormat="1" applyFont="1" applyFill="1" applyBorder="1"/>
    <xf numFmtId="3" fontId="1" fillId="2" borderId="31" xfId="1" applyNumberFormat="1" applyFill="1" applyBorder="1"/>
    <xf numFmtId="2" fontId="1" fillId="2" borderId="45" xfId="1" applyNumberFormat="1" applyFill="1" applyBorder="1"/>
    <xf numFmtId="3" fontId="1" fillId="2" borderId="29" xfId="1" applyNumberFormat="1" applyFill="1" applyBorder="1"/>
    <xf numFmtId="3" fontId="1" fillId="2" borderId="32" xfId="1" applyNumberFormat="1" applyFill="1" applyBorder="1"/>
    <xf numFmtId="3" fontId="1" fillId="2" borderId="61" xfId="1" applyNumberFormat="1" applyFill="1" applyBorder="1"/>
    <xf numFmtId="4" fontId="20" fillId="2" borderId="33" xfId="1" applyNumberFormat="1" applyFont="1" applyFill="1" applyBorder="1"/>
    <xf numFmtId="4" fontId="13" fillId="2" borderId="16" xfId="1" applyNumberFormat="1" applyFont="1" applyFill="1" applyBorder="1"/>
    <xf numFmtId="2" fontId="9" fillId="2" borderId="47" xfId="1" applyNumberFormat="1" applyFont="1" applyFill="1" applyBorder="1"/>
    <xf numFmtId="0" fontId="9" fillId="2" borderId="47" xfId="1" applyFont="1" applyFill="1" applyBorder="1"/>
    <xf numFmtId="3" fontId="9" fillId="2" borderId="62" xfId="1" applyNumberFormat="1" applyFont="1" applyFill="1" applyBorder="1"/>
    <xf numFmtId="0" fontId="0" fillId="0" borderId="0" xfId="0" applyFont="1"/>
    <xf numFmtId="0" fontId="0" fillId="2" borderId="0" xfId="0" applyFont="1" applyFill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7" fillId="0" borderId="0" xfId="0" applyFont="1"/>
    <xf numFmtId="0" fontId="13" fillId="0" borderId="2" xfId="0" applyFont="1" applyFill="1" applyBorder="1" applyAlignment="1">
      <alignment horizontal="left" vertical="center" indent="1"/>
    </xf>
    <xf numFmtId="3" fontId="37" fillId="0" borderId="2" xfId="0" applyNumberFormat="1" applyFont="1" applyFill="1" applyBorder="1" applyAlignment="1">
      <alignment horizontal="right" vertical="center" indent="1"/>
    </xf>
    <xf numFmtId="164" fontId="37" fillId="0" borderId="2" xfId="0" applyNumberFormat="1" applyFont="1" applyFill="1" applyBorder="1" applyAlignment="1">
      <alignment horizontal="right" vertical="center" indent="1"/>
    </xf>
    <xf numFmtId="4" fontId="37" fillId="0" borderId="2" xfId="0" applyNumberFormat="1" applyFont="1" applyFill="1" applyBorder="1" applyAlignment="1">
      <alignment horizontal="right" vertical="center" indent="1"/>
    </xf>
    <xf numFmtId="0" fontId="38" fillId="0" borderId="6" xfId="0" applyFont="1" applyFill="1" applyBorder="1" applyAlignment="1">
      <alignment horizontal="left" vertical="center" indent="1"/>
    </xf>
    <xf numFmtId="3" fontId="38" fillId="0" borderId="6" xfId="0" applyNumberFormat="1" applyFont="1" applyFill="1" applyBorder="1" applyAlignment="1">
      <alignment horizontal="right" vertical="center" indent="1"/>
    </xf>
    <xf numFmtId="164" fontId="38" fillId="0" borderId="6" xfId="0" applyNumberFormat="1" applyFont="1" applyFill="1" applyBorder="1" applyAlignment="1">
      <alignment horizontal="right" vertical="center" indent="1"/>
    </xf>
    <xf numFmtId="4" fontId="38" fillId="0" borderId="6" xfId="0" applyNumberFormat="1" applyFont="1" applyFill="1" applyBorder="1" applyAlignment="1">
      <alignment horizontal="right" vertical="center" indent="1"/>
    </xf>
    <xf numFmtId="0" fontId="38" fillId="0" borderId="10" xfId="0" applyFont="1" applyFill="1" applyBorder="1" applyAlignment="1">
      <alignment horizontal="left" vertical="center" indent="1"/>
    </xf>
    <xf numFmtId="3" fontId="38" fillId="0" borderId="10" xfId="0" applyNumberFormat="1" applyFont="1" applyFill="1" applyBorder="1" applyAlignment="1">
      <alignment horizontal="right" vertical="center" indent="1"/>
    </xf>
    <xf numFmtId="164" fontId="38" fillId="0" borderId="10" xfId="0" applyNumberFormat="1" applyFont="1" applyFill="1" applyBorder="1" applyAlignment="1">
      <alignment horizontal="right" vertical="center" indent="1"/>
    </xf>
    <xf numFmtId="4" fontId="38" fillId="0" borderId="10" xfId="0" applyNumberFormat="1" applyFont="1" applyFill="1" applyBorder="1" applyAlignment="1">
      <alignment horizontal="right" vertical="center" indent="1"/>
    </xf>
    <xf numFmtId="0" fontId="0" fillId="0" borderId="13" xfId="0" applyFont="1" applyFill="1" applyBorder="1" applyAlignment="1">
      <alignment horizontal="left" vertical="center" indent="1"/>
    </xf>
    <xf numFmtId="3" fontId="38" fillId="0" borderId="13" xfId="0" applyNumberFormat="1" applyFont="1" applyFill="1" applyBorder="1" applyAlignment="1">
      <alignment horizontal="right" vertical="center" indent="1"/>
    </xf>
    <xf numFmtId="164" fontId="38" fillId="0" borderId="13" xfId="0" applyNumberFormat="1" applyFont="1" applyFill="1" applyBorder="1" applyAlignment="1">
      <alignment horizontal="right" vertical="center" indent="1"/>
    </xf>
    <xf numFmtId="4" fontId="38" fillId="0" borderId="13" xfId="0" applyNumberFormat="1" applyFont="1" applyFill="1" applyBorder="1" applyAlignment="1">
      <alignment horizontal="right" vertical="center" indent="1"/>
    </xf>
    <xf numFmtId="0" fontId="38" fillId="0" borderId="13" xfId="0" applyFont="1" applyFill="1" applyBorder="1" applyAlignment="1">
      <alignment horizontal="left" vertical="center" indent="1"/>
    </xf>
    <xf numFmtId="0" fontId="13" fillId="0" borderId="2" xfId="0" applyFont="1" applyFill="1" applyBorder="1" applyAlignment="1">
      <alignment horizontal="left" vertical="center" wrapText="1" indent="1"/>
    </xf>
    <xf numFmtId="0" fontId="13" fillId="0" borderId="13" xfId="0" applyFont="1" applyFill="1" applyBorder="1" applyAlignment="1">
      <alignment horizontal="left" vertical="center" indent="1"/>
    </xf>
    <xf numFmtId="3" fontId="37" fillId="0" borderId="13" xfId="0" applyNumberFormat="1" applyFont="1" applyFill="1" applyBorder="1" applyAlignment="1">
      <alignment horizontal="right" vertical="center" indent="1"/>
    </xf>
    <xf numFmtId="164" fontId="37" fillId="0" borderId="13" xfId="0" applyNumberFormat="1" applyFont="1" applyFill="1" applyBorder="1" applyAlignment="1">
      <alignment horizontal="right" vertical="center" indent="1"/>
    </xf>
    <xf numFmtId="4" fontId="37" fillId="0" borderId="13" xfId="0" applyNumberFormat="1" applyFont="1" applyFill="1" applyBorder="1" applyAlignment="1">
      <alignment horizontal="right" vertical="center" indent="1"/>
    </xf>
    <xf numFmtId="0" fontId="37" fillId="0" borderId="2" xfId="0" applyFont="1" applyFill="1" applyBorder="1" applyAlignment="1">
      <alignment horizontal="left" vertical="center" indent="1"/>
    </xf>
    <xf numFmtId="0" fontId="37" fillId="0" borderId="46" xfId="0" applyFont="1" applyFill="1" applyBorder="1" applyAlignment="1">
      <alignment horizontal="left" vertical="center" indent="1"/>
    </xf>
    <xf numFmtId="3" fontId="37" fillId="0" borderId="46" xfId="0" applyNumberFormat="1" applyFont="1" applyFill="1" applyBorder="1" applyAlignment="1">
      <alignment horizontal="right" vertical="center" indent="1"/>
    </xf>
    <xf numFmtId="164" fontId="37" fillId="0" borderId="46" xfId="0" applyNumberFormat="1" applyFont="1" applyFill="1" applyBorder="1" applyAlignment="1">
      <alignment horizontal="right" vertical="center" indent="1"/>
    </xf>
    <xf numFmtId="4" fontId="37" fillId="0" borderId="46" xfId="0" applyNumberFormat="1" applyFont="1" applyFill="1" applyBorder="1" applyAlignment="1">
      <alignment horizontal="right" vertical="center" indent="1"/>
    </xf>
    <xf numFmtId="0" fontId="13" fillId="0" borderId="2" xfId="2" applyFont="1" applyFill="1" applyBorder="1" applyAlignment="1">
      <alignment horizontal="left" vertical="center" wrapText="1" indent="1"/>
    </xf>
    <xf numFmtId="0" fontId="13" fillId="0" borderId="0" xfId="0" applyFont="1" applyBorder="1"/>
    <xf numFmtId="0" fontId="0" fillId="0" borderId="0" xfId="0" applyBorder="1"/>
    <xf numFmtId="0" fontId="7" fillId="0" borderId="0" xfId="0" applyFont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10" fillId="0" borderId="0" xfId="0" applyFont="1"/>
    <xf numFmtId="0" fontId="4" fillId="0" borderId="48" xfId="2" applyFont="1" applyFill="1" applyBorder="1" applyAlignment="1">
      <alignment horizontal="left" vertical="center" indent="1"/>
    </xf>
    <xf numFmtId="3" fontId="4" fillId="0" borderId="17" xfId="2" applyNumberFormat="1" applyFont="1" applyFill="1" applyBorder="1" applyAlignment="1">
      <alignment horizontal="right" vertical="center" indent="1"/>
    </xf>
    <xf numFmtId="164" fontId="4" fillId="0" borderId="17" xfId="2" applyNumberFormat="1" applyFont="1" applyFill="1" applyBorder="1" applyAlignment="1">
      <alignment horizontal="right" vertical="center" indent="1"/>
    </xf>
    <xf numFmtId="2" fontId="4" fillId="0" borderId="17" xfId="2" applyNumberFormat="1" applyFont="1" applyFill="1" applyBorder="1" applyAlignment="1">
      <alignment horizontal="right" vertical="center" indent="1"/>
    </xf>
    <xf numFmtId="2" fontId="4" fillId="0" borderId="41" xfId="2" applyNumberFormat="1" applyFont="1" applyFill="1" applyBorder="1" applyAlignment="1">
      <alignment horizontal="right" vertical="center" indent="1"/>
    </xf>
    <xf numFmtId="0" fontId="3" fillId="0" borderId="55" xfId="2" applyFont="1" applyFill="1" applyBorder="1" applyAlignment="1">
      <alignment horizontal="left" vertical="center" wrapText="1" indent="1"/>
    </xf>
    <xf numFmtId="3" fontId="3" fillId="0" borderId="10" xfId="2" applyNumberFormat="1" applyFont="1" applyFill="1" applyBorder="1" applyAlignment="1">
      <alignment horizontal="right" vertical="center" indent="1"/>
    </xf>
    <xf numFmtId="164" fontId="3" fillId="0" borderId="10" xfId="2" applyNumberFormat="1" applyFont="1" applyFill="1" applyBorder="1" applyAlignment="1">
      <alignment horizontal="right" vertical="center" indent="1"/>
    </xf>
    <xf numFmtId="2" fontId="3" fillId="0" borderId="10" xfId="2" applyNumberFormat="1" applyFont="1" applyFill="1" applyBorder="1" applyAlignment="1">
      <alignment horizontal="right" vertical="center" indent="1"/>
    </xf>
    <xf numFmtId="2" fontId="3" fillId="0" borderId="52" xfId="2" applyNumberFormat="1" applyFont="1" applyFill="1" applyBorder="1" applyAlignment="1">
      <alignment horizontal="right" vertical="center" indent="1"/>
    </xf>
    <xf numFmtId="0" fontId="9" fillId="0" borderId="0" xfId="0" applyFont="1"/>
    <xf numFmtId="0" fontId="4" fillId="0" borderId="49" xfId="2" applyFont="1" applyFill="1" applyBorder="1" applyAlignment="1">
      <alignment horizontal="left" vertical="center" indent="1"/>
    </xf>
    <xf numFmtId="3" fontId="4" fillId="0" borderId="2" xfId="2" applyNumberFormat="1" applyFont="1" applyFill="1" applyBorder="1" applyAlignment="1">
      <alignment horizontal="right" vertical="center" indent="1"/>
    </xf>
    <xf numFmtId="164" fontId="4" fillId="0" borderId="2" xfId="2" applyNumberFormat="1" applyFont="1" applyFill="1" applyBorder="1" applyAlignment="1">
      <alignment horizontal="right" vertical="center" indent="1"/>
    </xf>
    <xf numFmtId="2" fontId="4" fillId="0" borderId="2" xfId="2" applyNumberFormat="1" applyFont="1" applyFill="1" applyBorder="1" applyAlignment="1">
      <alignment horizontal="right" vertical="center" indent="1"/>
    </xf>
    <xf numFmtId="2" fontId="4" fillId="0" borderId="40" xfId="2" applyNumberFormat="1" applyFont="1" applyFill="1" applyBorder="1" applyAlignment="1">
      <alignment horizontal="right" vertical="center" indent="1"/>
    </xf>
    <xf numFmtId="0" fontId="3" fillId="0" borderId="69" xfId="2" applyFont="1" applyFill="1" applyBorder="1" applyAlignment="1">
      <alignment horizontal="left" vertical="center" wrapText="1" indent="1"/>
    </xf>
    <xf numFmtId="3" fontId="3" fillId="0" borderId="6" xfId="2" applyNumberFormat="1" applyFont="1" applyFill="1" applyBorder="1" applyAlignment="1">
      <alignment horizontal="right" vertical="center" indent="1"/>
    </xf>
    <xf numFmtId="164" fontId="3" fillId="0" borderId="6" xfId="2" applyNumberFormat="1" applyFont="1" applyFill="1" applyBorder="1" applyAlignment="1">
      <alignment horizontal="right" vertical="center" indent="1"/>
    </xf>
    <xf numFmtId="2" fontId="3" fillId="0" borderId="6" xfId="2" applyNumberFormat="1" applyFont="1" applyFill="1" applyBorder="1" applyAlignment="1">
      <alignment horizontal="right" vertical="center" indent="1"/>
    </xf>
    <xf numFmtId="2" fontId="3" fillId="0" borderId="51" xfId="2" applyNumberFormat="1" applyFont="1" applyFill="1" applyBorder="1" applyAlignment="1">
      <alignment horizontal="right" vertical="center" indent="1"/>
    </xf>
    <xf numFmtId="0" fontId="3" fillId="0" borderId="55" xfId="2" applyFont="1" applyFill="1" applyBorder="1" applyAlignment="1">
      <alignment horizontal="left" vertical="center" indent="1"/>
    </xf>
    <xf numFmtId="0" fontId="3" fillId="0" borderId="70" xfId="2" applyFont="1" applyFill="1" applyBorder="1" applyAlignment="1">
      <alignment horizontal="left" vertical="center" indent="1"/>
    </xf>
    <xf numFmtId="3" fontId="3" fillId="0" borderId="13" xfId="2" applyNumberFormat="1" applyFont="1" applyFill="1" applyBorder="1" applyAlignment="1">
      <alignment horizontal="right" vertical="center" indent="1"/>
    </xf>
    <xf numFmtId="164" fontId="3" fillId="0" borderId="13" xfId="2" applyNumberFormat="1" applyFont="1" applyFill="1" applyBorder="1" applyAlignment="1">
      <alignment horizontal="right" vertical="center" indent="1"/>
    </xf>
    <xf numFmtId="2" fontId="3" fillId="0" borderId="13" xfId="2" applyNumberFormat="1" applyFont="1" applyFill="1" applyBorder="1" applyAlignment="1">
      <alignment horizontal="right" vertical="center" indent="1"/>
    </xf>
    <xf numFmtId="2" fontId="3" fillId="0" borderId="56" xfId="2" applyNumberFormat="1" applyFont="1" applyFill="1" applyBorder="1" applyAlignment="1">
      <alignment horizontal="right" vertical="center" indent="1"/>
    </xf>
    <xf numFmtId="0" fontId="3" fillId="0" borderId="69" xfId="2" applyFont="1" applyFill="1" applyBorder="1" applyAlignment="1">
      <alignment horizontal="left" vertical="center" indent="1"/>
    </xf>
    <xf numFmtId="0" fontId="3" fillId="0" borderId="28" xfId="2" applyFont="1" applyFill="1" applyBorder="1" applyAlignment="1">
      <alignment horizontal="left" vertical="center" wrapText="1" indent="1"/>
    </xf>
    <xf numFmtId="3" fontId="3" fillId="0" borderId="46" xfId="2" applyNumberFormat="1" applyFont="1" applyFill="1" applyBorder="1" applyAlignment="1">
      <alignment horizontal="right" vertical="center" indent="1"/>
    </xf>
    <xf numFmtId="164" fontId="3" fillId="0" borderId="46" xfId="2" applyNumberFormat="1" applyFont="1" applyFill="1" applyBorder="1" applyAlignment="1">
      <alignment horizontal="right" vertical="center" indent="1"/>
    </xf>
    <xf numFmtId="2" fontId="3" fillId="0" borderId="46" xfId="2" applyNumberFormat="1" applyFont="1" applyFill="1" applyBorder="1" applyAlignment="1">
      <alignment horizontal="right" vertical="center" indent="1"/>
    </xf>
    <xf numFmtId="2" fontId="3" fillId="0" borderId="47" xfId="2" applyNumberFormat="1" applyFont="1" applyFill="1" applyBorder="1" applyAlignment="1">
      <alignment horizontal="right" vertical="center" indent="1"/>
    </xf>
    <xf numFmtId="0" fontId="14" fillId="0" borderId="0" xfId="0" applyFont="1"/>
    <xf numFmtId="0" fontId="4" fillId="0" borderId="49" xfId="2" applyFont="1" applyFill="1" applyBorder="1" applyAlignment="1">
      <alignment horizontal="left" vertical="center" wrapText="1" indent="1"/>
    </xf>
    <xf numFmtId="0" fontId="3" fillId="0" borderId="70" xfId="2" applyFont="1" applyFill="1" applyBorder="1" applyAlignment="1">
      <alignment horizontal="left" vertical="center" wrapText="1" indent="1"/>
    </xf>
    <xf numFmtId="164" fontId="4" fillId="0" borderId="49" xfId="2" applyNumberFormat="1" applyFont="1" applyFill="1" applyBorder="1" applyAlignment="1">
      <alignment horizontal="left" vertical="center" indent="1"/>
    </xf>
    <xf numFmtId="4" fontId="4" fillId="0" borderId="2" xfId="2" applyNumberFormat="1" applyFont="1" applyFill="1" applyBorder="1" applyAlignment="1">
      <alignment horizontal="right" vertical="center" indent="1"/>
    </xf>
    <xf numFmtId="4" fontId="4" fillId="0" borderId="40" xfId="2" applyNumberFormat="1" applyFont="1" applyFill="1" applyBorder="1" applyAlignment="1">
      <alignment horizontal="right" vertical="center" indent="1"/>
    </xf>
    <xf numFmtId="0" fontId="4" fillId="0" borderId="28" xfId="2" applyFont="1" applyFill="1" applyBorder="1" applyAlignment="1">
      <alignment horizontal="left" vertical="center" indent="1"/>
    </xf>
    <xf numFmtId="3" fontId="4" fillId="0" borderId="46" xfId="2" applyNumberFormat="1" applyFont="1" applyFill="1" applyBorder="1" applyAlignment="1">
      <alignment horizontal="right" vertical="center" indent="1"/>
    </xf>
    <xf numFmtId="164" fontId="4" fillId="0" borderId="46" xfId="2" applyNumberFormat="1" applyFont="1" applyFill="1" applyBorder="1" applyAlignment="1">
      <alignment horizontal="right" vertical="center" indent="1"/>
    </xf>
    <xf numFmtId="2" fontId="4" fillId="0" borderId="46" xfId="2" applyNumberFormat="1" applyFont="1" applyFill="1" applyBorder="1" applyAlignment="1">
      <alignment horizontal="right" vertical="center" indent="1"/>
    </xf>
    <xf numFmtId="2" fontId="4" fillId="0" borderId="47" xfId="2" applyNumberFormat="1" applyFont="1" applyFill="1" applyBorder="1" applyAlignment="1">
      <alignment horizontal="right" vertical="center" indent="1"/>
    </xf>
    <xf numFmtId="0" fontId="4" fillId="0" borderId="2" xfId="2" applyFont="1" applyFill="1" applyBorder="1" applyAlignment="1">
      <alignment horizontal="left" vertical="center" wrapText="1" indent="1"/>
    </xf>
    <xf numFmtId="3" fontId="33" fillId="0" borderId="2" xfId="2" applyNumberFormat="1" applyFont="1" applyFill="1" applyBorder="1" applyAlignment="1">
      <alignment horizontal="right" vertical="center" indent="1"/>
    </xf>
    <xf numFmtId="3" fontId="33" fillId="0" borderId="40" xfId="2" applyNumberFormat="1" applyFont="1" applyFill="1" applyBorder="1" applyAlignment="1">
      <alignment horizontal="right" vertical="center" indent="1"/>
    </xf>
    <xf numFmtId="0" fontId="4" fillId="0" borderId="0" xfId="2" applyFont="1" applyFill="1" applyBorder="1" applyAlignment="1">
      <alignment horizontal="left" vertical="center" wrapText="1" indent="1"/>
    </xf>
    <xf numFmtId="3" fontId="33" fillId="0" borderId="0" xfId="2" applyNumberFormat="1" applyFont="1" applyFill="1" applyBorder="1" applyAlignment="1">
      <alignment horizontal="right" vertical="center" indent="1"/>
    </xf>
    <xf numFmtId="2" fontId="4" fillId="0" borderId="0" xfId="2" applyNumberFormat="1" applyFont="1" applyFill="1" applyBorder="1" applyAlignment="1">
      <alignment horizontal="right" vertical="center" indent="1"/>
    </xf>
    <xf numFmtId="0" fontId="3" fillId="0" borderId="0" xfId="2" applyFont="1" applyFill="1" applyBorder="1" applyAlignment="1">
      <alignment horizontal="left" vertical="center"/>
    </xf>
    <xf numFmtId="0" fontId="0" fillId="0" borderId="0" xfId="0" applyFont="1" applyAlignment="1"/>
    <xf numFmtId="0" fontId="32" fillId="0" borderId="0" xfId="0" applyFont="1"/>
    <xf numFmtId="0" fontId="38" fillId="0" borderId="42" xfId="0" applyFont="1" applyBorder="1" applyAlignment="1">
      <alignment horizontal="center" vertical="center"/>
    </xf>
    <xf numFmtId="0" fontId="0" fillId="0" borderId="42" xfId="0" applyFont="1" applyBorder="1" applyAlignment="1">
      <alignment horizontal="left" vertical="center" wrapText="1" indent="1"/>
    </xf>
    <xf numFmtId="0" fontId="0" fillId="0" borderId="42" xfId="0" applyBorder="1" applyAlignment="1">
      <alignment horizontal="left" vertical="center" wrapText="1" indent="1"/>
    </xf>
    <xf numFmtId="0" fontId="9" fillId="0" borderId="2" xfId="0" applyFont="1" applyFill="1" applyBorder="1" applyAlignment="1">
      <alignment horizontal="left" vertical="center"/>
    </xf>
    <xf numFmtId="3" fontId="9" fillId="0" borderId="2" xfId="0" applyNumberFormat="1" applyFont="1" applyFill="1" applyBorder="1" applyAlignment="1">
      <alignment horizontal="right" vertical="center" indent="1"/>
    </xf>
    <xf numFmtId="4" fontId="9" fillId="0" borderId="2" xfId="0" applyNumberFormat="1" applyFont="1" applyFill="1" applyBorder="1" applyAlignment="1">
      <alignment horizontal="right" vertical="center" indent="1"/>
    </xf>
    <xf numFmtId="4" fontId="9" fillId="0" borderId="40" xfId="0" applyNumberFormat="1" applyFont="1" applyFill="1" applyBorder="1" applyAlignment="1">
      <alignment horizontal="right" vertical="center" indent="1"/>
    </xf>
    <xf numFmtId="0" fontId="0" fillId="0" borderId="10" xfId="0" applyFill="1" applyBorder="1" applyAlignment="1">
      <alignment horizontal="left" vertical="center"/>
    </xf>
    <xf numFmtId="3" fontId="38" fillId="0" borderId="52" xfId="0" applyNumberFormat="1" applyFont="1" applyFill="1" applyBorder="1" applyAlignment="1">
      <alignment horizontal="right" vertical="center" indent="1"/>
    </xf>
    <xf numFmtId="164" fontId="0" fillId="0" borderId="65" xfId="0" applyNumberFormat="1" applyFont="1" applyFill="1" applyBorder="1" applyAlignment="1">
      <alignment horizontal="right" vertical="center" indent="1"/>
    </xf>
    <xf numFmtId="3" fontId="38" fillId="0" borderId="55" xfId="0" applyNumberFormat="1" applyFont="1" applyFill="1" applyBorder="1" applyAlignment="1">
      <alignment horizontal="right" vertical="center" indent="1"/>
    </xf>
    <xf numFmtId="164" fontId="9" fillId="0" borderId="2" xfId="0" applyNumberFormat="1" applyFont="1" applyFill="1" applyBorder="1" applyAlignment="1">
      <alignment horizontal="right" vertical="center" indent="1"/>
    </xf>
    <xf numFmtId="3" fontId="9" fillId="0" borderId="49" xfId="0" applyNumberFormat="1" applyFont="1" applyFill="1" applyBorder="1" applyAlignment="1">
      <alignment horizontal="right" vertical="center" indent="1"/>
    </xf>
    <xf numFmtId="164" fontId="9" fillId="0" borderId="49" xfId="0" applyNumberFormat="1" applyFont="1" applyFill="1" applyBorder="1" applyAlignment="1">
      <alignment horizontal="right" vertical="center" indent="1"/>
    </xf>
    <xf numFmtId="0" fontId="38" fillId="0" borderId="6" xfId="0" applyFont="1" applyFill="1" applyBorder="1" applyAlignment="1">
      <alignment horizontal="left" vertical="center"/>
    </xf>
    <xf numFmtId="3" fontId="38" fillId="0" borderId="51" xfId="0" applyNumberFormat="1" applyFont="1" applyFill="1" applyBorder="1" applyAlignment="1">
      <alignment horizontal="right" vertical="center" indent="1"/>
    </xf>
    <xf numFmtId="164" fontId="0" fillId="0" borderId="68" xfId="0" applyNumberFormat="1" applyFont="1" applyFill="1" applyBorder="1" applyAlignment="1">
      <alignment horizontal="right" vertical="center" indent="1"/>
    </xf>
    <xf numFmtId="4" fontId="0" fillId="0" borderId="53" xfId="0" applyNumberFormat="1" applyFont="1" applyFill="1" applyBorder="1" applyAlignment="1">
      <alignment horizontal="right" vertical="center" indent="1"/>
    </xf>
    <xf numFmtId="4" fontId="0" fillId="0" borderId="54" xfId="0" applyNumberFormat="1" applyFont="1" applyFill="1" applyBorder="1" applyAlignment="1">
      <alignment horizontal="right" vertical="center" indent="1"/>
    </xf>
    <xf numFmtId="0" fontId="38" fillId="0" borderId="13" xfId="0" applyFont="1" applyFill="1" applyBorder="1" applyAlignment="1">
      <alignment horizontal="left" vertical="center"/>
    </xf>
    <xf numFmtId="3" fontId="38" fillId="0" borderId="56" xfId="0" applyNumberFormat="1" applyFont="1" applyFill="1" applyBorder="1" applyAlignment="1">
      <alignment horizontal="right" vertical="center" indent="1"/>
    </xf>
    <xf numFmtId="164" fontId="0" fillId="0" borderId="74" xfId="0" applyNumberFormat="1" applyFont="1" applyFill="1" applyBorder="1" applyAlignment="1">
      <alignment horizontal="right" vertical="center" indent="1"/>
    </xf>
    <xf numFmtId="4" fontId="0" fillId="0" borderId="59" xfId="0" applyNumberFormat="1" applyFont="1" applyFill="1" applyBorder="1" applyAlignment="1">
      <alignment horizontal="right" vertical="center" indent="1"/>
    </xf>
    <xf numFmtId="4" fontId="0" fillId="0" borderId="58" xfId="0" applyNumberFormat="1" applyFont="1" applyFill="1" applyBorder="1" applyAlignment="1">
      <alignment horizontal="right" vertical="center" indent="1"/>
    </xf>
    <xf numFmtId="4" fontId="0" fillId="0" borderId="42" xfId="0" applyNumberFormat="1" applyFont="1" applyFill="1" applyBorder="1" applyAlignment="1">
      <alignment horizontal="right" vertical="center" indent="1"/>
    </xf>
    <xf numFmtId="4" fontId="0" fillId="0" borderId="45" xfId="0" applyNumberFormat="1" applyFont="1" applyFill="1" applyBorder="1" applyAlignment="1">
      <alignment horizontal="right" vertical="center" indent="1"/>
    </xf>
    <xf numFmtId="0" fontId="38" fillId="0" borderId="10" xfId="0" applyFont="1" applyFill="1" applyBorder="1" applyAlignment="1">
      <alignment horizontal="left" vertical="center"/>
    </xf>
    <xf numFmtId="4" fontId="0" fillId="0" borderId="10" xfId="0" applyNumberFormat="1" applyFont="1" applyFill="1" applyBorder="1" applyAlignment="1">
      <alignment horizontal="right" vertical="center" indent="1"/>
    </xf>
    <xf numFmtId="4" fontId="0" fillId="0" borderId="52" xfId="0" applyNumberFormat="1" applyFont="1" applyFill="1" applyBorder="1" applyAlignment="1">
      <alignment horizontal="right" vertical="center" indent="1"/>
    </xf>
    <xf numFmtId="4" fontId="0" fillId="0" borderId="0" xfId="0" applyNumberFormat="1" applyBorder="1"/>
    <xf numFmtId="4" fontId="0" fillId="0" borderId="17" xfId="0" applyNumberFormat="1" applyFont="1" applyFill="1" applyBorder="1" applyAlignment="1">
      <alignment horizontal="right" vertical="center" indent="1"/>
    </xf>
    <xf numFmtId="4" fontId="0" fillId="0" borderId="41" xfId="0" applyNumberFormat="1" applyFont="1" applyFill="1" applyBorder="1" applyAlignment="1">
      <alignment horizontal="right" vertical="center" indent="1"/>
    </xf>
    <xf numFmtId="164" fontId="0" fillId="0" borderId="69" xfId="0" applyNumberFormat="1" applyFont="1" applyFill="1" applyBorder="1" applyAlignment="1">
      <alignment horizontal="right" vertical="center" indent="1"/>
    </xf>
    <xf numFmtId="3" fontId="0" fillId="0" borderId="6" xfId="0" applyNumberFormat="1" applyFont="1" applyFill="1" applyBorder="1" applyAlignment="1">
      <alignment horizontal="right" vertical="center" indent="1"/>
    </xf>
    <xf numFmtId="0" fontId="0" fillId="0" borderId="13" xfId="0" applyFill="1" applyBorder="1" applyAlignment="1">
      <alignment horizontal="left" vertical="center"/>
    </xf>
    <xf numFmtId="0" fontId="0" fillId="0" borderId="46" xfId="0" applyFill="1" applyBorder="1" applyAlignment="1">
      <alignment horizontal="left" vertical="center"/>
    </xf>
    <xf numFmtId="3" fontId="38" fillId="0" borderId="47" xfId="0" applyNumberFormat="1" applyFont="1" applyFill="1" applyBorder="1" applyAlignment="1">
      <alignment horizontal="right" vertical="center" indent="1"/>
    </xf>
    <xf numFmtId="164" fontId="0" fillId="0" borderId="47" xfId="0" applyNumberFormat="1" applyFont="1" applyFill="1" applyBorder="1" applyAlignment="1">
      <alignment horizontal="right" vertical="center" indent="1"/>
    </xf>
    <xf numFmtId="3" fontId="38" fillId="0" borderId="28" xfId="0" applyNumberFormat="1" applyFont="1" applyFill="1" applyBorder="1" applyAlignment="1">
      <alignment horizontal="right" vertical="center" indent="1"/>
    </xf>
    <xf numFmtId="4" fontId="0" fillId="0" borderId="2" xfId="0" applyNumberFormat="1" applyFont="1" applyFill="1" applyBorder="1" applyAlignment="1">
      <alignment horizontal="right" vertical="center" indent="1"/>
    </xf>
    <xf numFmtId="4" fontId="0" fillId="0" borderId="40" xfId="0" applyNumberFormat="1" applyFont="1" applyFill="1" applyBorder="1" applyAlignment="1">
      <alignment horizontal="right" vertical="center" indent="1"/>
    </xf>
    <xf numFmtId="164" fontId="0" fillId="0" borderId="51" xfId="0" applyNumberFormat="1" applyFont="1" applyFill="1" applyBorder="1" applyAlignment="1">
      <alignment horizontal="right" vertical="center" indent="1"/>
    </xf>
    <xf numFmtId="3" fontId="38" fillId="0" borderId="69" xfId="0" applyNumberFormat="1" applyFont="1" applyFill="1" applyBorder="1" applyAlignment="1">
      <alignment horizontal="right" vertical="center" indent="1"/>
    </xf>
    <xf numFmtId="164" fontId="0" fillId="0" borderId="52" xfId="0" applyNumberFormat="1" applyFont="1" applyFill="1" applyBorder="1" applyAlignment="1">
      <alignment horizontal="right" vertical="center" indent="1"/>
    </xf>
    <xf numFmtId="3" fontId="9" fillId="0" borderId="40" xfId="0" applyNumberFormat="1" applyFont="1" applyFill="1" applyBorder="1" applyAlignment="1">
      <alignment horizontal="right" vertical="center" indent="1"/>
    </xf>
    <xf numFmtId="164" fontId="9" fillId="0" borderId="40" xfId="0" applyNumberFormat="1" applyFont="1" applyFill="1" applyBorder="1" applyAlignment="1">
      <alignment horizontal="right" vertical="center" indent="1"/>
    </xf>
    <xf numFmtId="0" fontId="9" fillId="0" borderId="2" xfId="0" applyFont="1" applyFill="1" applyBorder="1" applyAlignment="1">
      <alignment horizontal="left" vertical="center" wrapText="1"/>
    </xf>
    <xf numFmtId="3" fontId="39" fillId="0" borderId="40" xfId="0" applyNumberFormat="1" applyFont="1" applyFill="1" applyBorder="1" applyAlignment="1">
      <alignment horizontal="right" vertical="center" indent="1"/>
    </xf>
    <xf numFmtId="164" fontId="39" fillId="0" borderId="40" xfId="0" applyNumberFormat="1" applyFont="1" applyFill="1" applyBorder="1" applyAlignment="1">
      <alignment horizontal="right" vertical="center" indent="1"/>
    </xf>
    <xf numFmtId="3" fontId="39" fillId="0" borderId="49" xfId="0" applyNumberFormat="1" applyFont="1" applyFill="1" applyBorder="1" applyAlignment="1">
      <alignment horizontal="right" vertical="center" indent="1"/>
    </xf>
    <xf numFmtId="4" fontId="36" fillId="0" borderId="0" xfId="0" applyNumberFormat="1" applyFont="1" applyBorder="1"/>
    <xf numFmtId="0" fontId="9" fillId="0" borderId="2" xfId="1" applyFont="1" applyFill="1" applyBorder="1" applyAlignment="1">
      <alignment horizontal="left" vertical="center" wrapText="1"/>
    </xf>
    <xf numFmtId="0" fontId="38" fillId="0" borderId="0" xfId="0" applyFont="1"/>
    <xf numFmtId="0" fontId="38" fillId="0" borderId="0" xfId="0" applyFont="1" applyBorder="1"/>
    <xf numFmtId="0" fontId="0" fillId="0" borderId="0" xfId="0" applyAlignment="1">
      <alignment horizontal="center"/>
    </xf>
    <xf numFmtId="0" fontId="17" fillId="0" borderId="0" xfId="0" applyFont="1"/>
    <xf numFmtId="0" fontId="9" fillId="0" borderId="42" xfId="0" applyFont="1" applyBorder="1"/>
    <xf numFmtId="0" fontId="9" fillId="0" borderId="49" xfId="0" applyFont="1" applyBorder="1"/>
    <xf numFmtId="0" fontId="9" fillId="0" borderId="50" xfId="0" applyFont="1" applyBorder="1"/>
    <xf numFmtId="0" fontId="9" fillId="0" borderId="40" xfId="0" applyFont="1" applyBorder="1"/>
    <xf numFmtId="0" fontId="0" fillId="0" borderId="2" xfId="0" applyBorder="1"/>
    <xf numFmtId="0" fontId="0" fillId="0" borderId="49" xfId="0" applyBorder="1"/>
    <xf numFmtId="0" fontId="12" fillId="0" borderId="46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6" xfId="0" applyBorder="1"/>
    <xf numFmtId="0" fontId="0" fillId="0" borderId="2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9" xfId="0" applyBorder="1" applyAlignment="1">
      <alignment horizontal="center"/>
    </xf>
    <xf numFmtId="0" fontId="18" fillId="0" borderId="53" xfId="0" applyFont="1" applyBorder="1"/>
    <xf numFmtId="4" fontId="0" fillId="0" borderId="60" xfId="0" applyNumberFormat="1" applyBorder="1"/>
    <xf numFmtId="4" fontId="0" fillId="0" borderId="30" xfId="0" applyNumberFormat="1" applyBorder="1"/>
    <xf numFmtId="4" fontId="0" fillId="0" borderId="63" xfId="0" applyNumberFormat="1" applyBorder="1"/>
    <xf numFmtId="4" fontId="0" fillId="0" borderId="35" xfId="0" applyNumberFormat="1" applyBorder="1"/>
    <xf numFmtId="4" fontId="0" fillId="0" borderId="36" xfId="0" applyNumberFormat="1" applyBorder="1"/>
    <xf numFmtId="0" fontId="19" fillId="0" borderId="10" xfId="0" applyFont="1" applyBorder="1"/>
    <xf numFmtId="3" fontId="13" fillId="2" borderId="34" xfId="0" applyNumberFormat="1" applyFont="1" applyFill="1" applyBorder="1"/>
    <xf numFmtId="164" fontId="13" fillId="2" borderId="12" xfId="0" applyNumberFormat="1" applyFont="1" applyFill="1" applyBorder="1"/>
    <xf numFmtId="3" fontId="13" fillId="2" borderId="11" xfId="0" applyNumberFormat="1" applyFont="1" applyFill="1" applyBorder="1"/>
    <xf numFmtId="164" fontId="13" fillId="2" borderId="65" xfId="0" applyNumberFormat="1" applyFont="1" applyFill="1" applyBorder="1"/>
    <xf numFmtId="164" fontId="13" fillId="2" borderId="11" xfId="0" applyNumberFormat="1" applyFont="1" applyFill="1" applyBorder="1"/>
    <xf numFmtId="3" fontId="13" fillId="2" borderId="65" xfId="0" applyNumberFormat="1" applyFont="1" applyFill="1" applyBorder="1"/>
    <xf numFmtId="164" fontId="13" fillId="2" borderId="26" xfId="0" applyNumberFormat="1" applyFont="1" applyFill="1" applyBorder="1"/>
    <xf numFmtId="0" fontId="5" fillId="0" borderId="0" xfId="0" applyFont="1"/>
    <xf numFmtId="0" fontId="5" fillId="0" borderId="10" xfId="0" applyFont="1" applyBorder="1"/>
    <xf numFmtId="3" fontId="5" fillId="2" borderId="55" xfId="0" applyNumberFormat="1" applyFont="1" applyFill="1" applyBorder="1"/>
    <xf numFmtId="164" fontId="5" fillId="2" borderId="12" xfId="0" applyNumberFormat="1" applyFont="1" applyFill="1" applyBorder="1"/>
    <xf numFmtId="3" fontId="5" fillId="2" borderId="65" xfId="0" applyNumberFormat="1" applyFont="1" applyFill="1" applyBorder="1"/>
    <xf numFmtId="3" fontId="5" fillId="2" borderId="12" xfId="0" applyNumberFormat="1" applyFont="1" applyFill="1" applyBorder="1"/>
    <xf numFmtId="164" fontId="5" fillId="2" borderId="65" xfId="0" applyNumberFormat="1" applyFont="1" applyFill="1" applyBorder="1"/>
    <xf numFmtId="3" fontId="5" fillId="2" borderId="34" xfId="0" applyNumberFormat="1" applyFont="1" applyFill="1" applyBorder="1"/>
    <xf numFmtId="164" fontId="5" fillId="2" borderId="26" xfId="0" applyNumberFormat="1" applyFont="1" applyFill="1" applyBorder="1"/>
    <xf numFmtId="0" fontId="12" fillId="0" borderId="10" xfId="0" applyFont="1" applyBorder="1"/>
    <xf numFmtId="3" fontId="20" fillId="2" borderId="55" xfId="0" applyNumberFormat="1" applyFont="1" applyFill="1" applyBorder="1"/>
    <xf numFmtId="164" fontId="20" fillId="2" borderId="12" xfId="0" applyNumberFormat="1" applyFont="1" applyFill="1" applyBorder="1"/>
    <xf numFmtId="3" fontId="20" fillId="2" borderId="65" xfId="0" applyNumberFormat="1" applyFont="1" applyFill="1" applyBorder="1"/>
    <xf numFmtId="164" fontId="1" fillId="2" borderId="12" xfId="0" applyNumberFormat="1" applyFont="1" applyFill="1" applyBorder="1"/>
    <xf numFmtId="3" fontId="20" fillId="2" borderId="12" xfId="0" applyNumberFormat="1" applyFont="1" applyFill="1" applyBorder="1"/>
    <xf numFmtId="3" fontId="13" fillId="2" borderId="12" xfId="0" applyNumberFormat="1" applyFont="1" applyFill="1" applyBorder="1"/>
    <xf numFmtId="164" fontId="1" fillId="2" borderId="64" xfId="0" applyNumberFormat="1" applyFont="1" applyFill="1" applyBorder="1"/>
    <xf numFmtId="164" fontId="1" fillId="2" borderId="26" xfId="0" applyNumberFormat="1" applyFont="1" applyFill="1" applyBorder="1"/>
    <xf numFmtId="3" fontId="9" fillId="2" borderId="55" xfId="0" applyNumberFormat="1" applyFont="1" applyFill="1" applyBorder="1"/>
    <xf numFmtId="164" fontId="9" fillId="2" borderId="64" xfId="0" applyNumberFormat="1" applyFont="1" applyFill="1" applyBorder="1"/>
    <xf numFmtId="3" fontId="9" fillId="2" borderId="12" xfId="0" applyNumberFormat="1" applyFont="1" applyFill="1" applyBorder="1"/>
    <xf numFmtId="3" fontId="13" fillId="2" borderId="55" xfId="0" applyNumberFormat="1" applyFont="1" applyFill="1" applyBorder="1"/>
    <xf numFmtId="164" fontId="13" fillId="2" borderId="64" xfId="0" applyNumberFormat="1" applyFont="1" applyFill="1" applyBorder="1"/>
    <xf numFmtId="3" fontId="13" fillId="2" borderId="64" xfId="0" applyNumberFormat="1" applyFont="1" applyFill="1" applyBorder="1"/>
    <xf numFmtId="3" fontId="1" fillId="2" borderId="55" xfId="0" applyNumberFormat="1" applyFont="1" applyFill="1" applyBorder="1"/>
    <xf numFmtId="3" fontId="1" fillId="2" borderId="12" xfId="0" applyNumberFormat="1" applyFont="1" applyFill="1" applyBorder="1"/>
    <xf numFmtId="164" fontId="5" fillId="2" borderId="14" xfId="0" applyNumberFormat="1" applyFont="1" applyFill="1" applyBorder="1"/>
    <xf numFmtId="0" fontId="21" fillId="0" borderId="10" xfId="0" applyFont="1" applyBorder="1"/>
    <xf numFmtId="3" fontId="9" fillId="2" borderId="34" xfId="0" applyNumberFormat="1" applyFont="1" applyFill="1" applyBorder="1"/>
    <xf numFmtId="164" fontId="9" fillId="2" borderId="11" xfId="0" applyNumberFormat="1" applyFont="1" applyFill="1" applyBorder="1"/>
    <xf numFmtId="3" fontId="9" fillId="2" borderId="65" xfId="0" applyNumberFormat="1" applyFont="1" applyFill="1" applyBorder="1"/>
    <xf numFmtId="164" fontId="9" fillId="2" borderId="12" xfId="0" applyNumberFormat="1" applyFont="1" applyFill="1" applyBorder="1"/>
    <xf numFmtId="164" fontId="9" fillId="2" borderId="65" xfId="0" applyNumberFormat="1" applyFont="1" applyFill="1" applyBorder="1"/>
    <xf numFmtId="3" fontId="9" fillId="2" borderId="11" xfId="0" applyNumberFormat="1" applyFont="1" applyFill="1" applyBorder="1"/>
    <xf numFmtId="164" fontId="9" fillId="2" borderId="26" xfId="0" applyNumberFormat="1" applyFont="1" applyFill="1" applyBorder="1"/>
    <xf numFmtId="0" fontId="5" fillId="2" borderId="0" xfId="0" applyFont="1" applyFill="1"/>
    <xf numFmtId="3" fontId="40" fillId="2" borderId="55" xfId="0" applyNumberFormat="1" applyFont="1" applyFill="1" applyBorder="1"/>
    <xf numFmtId="164" fontId="40" fillId="2" borderId="64" xfId="0" applyNumberFormat="1" applyFont="1" applyFill="1" applyBorder="1"/>
    <xf numFmtId="3" fontId="40" fillId="2" borderId="12" xfId="0" applyNumberFormat="1" applyFont="1" applyFill="1" applyBorder="1"/>
    <xf numFmtId="164" fontId="40" fillId="2" borderId="12" xfId="0" applyNumberFormat="1" applyFont="1" applyFill="1" applyBorder="1"/>
    <xf numFmtId="164" fontId="41" fillId="2" borderId="65" xfId="0" applyNumberFormat="1" applyFont="1" applyFill="1" applyBorder="1"/>
    <xf numFmtId="3" fontId="40" fillId="2" borderId="64" xfId="0" applyNumberFormat="1" applyFont="1" applyFill="1" applyBorder="1"/>
    <xf numFmtId="164" fontId="41" fillId="2" borderId="12" xfId="0" applyNumberFormat="1" applyFont="1" applyFill="1" applyBorder="1"/>
    <xf numFmtId="164" fontId="41" fillId="2" borderId="26" xfId="0" applyNumberFormat="1" applyFont="1" applyFill="1" applyBorder="1"/>
    <xf numFmtId="0" fontId="5" fillId="0" borderId="10" xfId="0" applyFont="1" applyFill="1" applyBorder="1"/>
    <xf numFmtId="3" fontId="0" fillId="2" borderId="55" xfId="0" applyNumberFormat="1" applyFont="1" applyFill="1" applyBorder="1"/>
    <xf numFmtId="164" fontId="0" fillId="2" borderId="12" xfId="0" applyNumberFormat="1" applyFont="1" applyFill="1" applyBorder="1"/>
    <xf numFmtId="3" fontId="0" fillId="2" borderId="65" xfId="0" applyNumberFormat="1" applyFont="1" applyFill="1" applyBorder="1"/>
    <xf numFmtId="3" fontId="0" fillId="2" borderId="12" xfId="0" applyNumberFormat="1" applyFont="1" applyFill="1" applyBorder="1"/>
    <xf numFmtId="164" fontId="0" fillId="2" borderId="65" xfId="0" applyNumberFormat="1" applyFont="1" applyFill="1" applyBorder="1"/>
    <xf numFmtId="3" fontId="0" fillId="2" borderId="34" xfId="0" applyNumberFormat="1" applyFont="1" applyFill="1" applyBorder="1"/>
    <xf numFmtId="164" fontId="0" fillId="2" borderId="26" xfId="0" applyNumberFormat="1" applyFont="1" applyFill="1" applyBorder="1"/>
    <xf numFmtId="3" fontId="41" fillId="2" borderId="55" xfId="0" applyNumberFormat="1" applyFont="1" applyFill="1" applyBorder="1"/>
    <xf numFmtId="3" fontId="41" fillId="2" borderId="65" xfId="0" applyNumberFormat="1" applyFont="1" applyFill="1" applyBorder="1"/>
    <xf numFmtId="3" fontId="41" fillId="2" borderId="12" xfId="0" applyNumberFormat="1" applyFont="1" applyFill="1" applyBorder="1"/>
    <xf numFmtId="3" fontId="41" fillId="2" borderId="34" xfId="0" applyNumberFormat="1" applyFont="1" applyFill="1" applyBorder="1"/>
    <xf numFmtId="0" fontId="5" fillId="0" borderId="6" xfId="0" applyFont="1" applyBorder="1"/>
    <xf numFmtId="0" fontId="22" fillId="0" borderId="6" xfId="0" applyFont="1" applyBorder="1"/>
    <xf numFmtId="0" fontId="5" fillId="0" borderId="0" xfId="0" applyFont="1" applyFill="1"/>
    <xf numFmtId="0" fontId="0" fillId="0" borderId="0" xfId="0" applyFill="1"/>
    <xf numFmtId="0" fontId="5" fillId="0" borderId="10" xfId="0" applyFont="1" applyBorder="1" applyAlignment="1">
      <alignment horizontal="left"/>
    </xf>
    <xf numFmtId="0" fontId="0" fillId="0" borderId="10" xfId="0" applyBorder="1"/>
    <xf numFmtId="0" fontId="18" fillId="0" borderId="10" xfId="0" applyFont="1" applyBorder="1"/>
    <xf numFmtId="3" fontId="36" fillId="2" borderId="34" xfId="0" applyNumberFormat="1" applyFont="1" applyFill="1" applyBorder="1"/>
    <xf numFmtId="164" fontId="36" fillId="2" borderId="12" xfId="0" applyNumberFormat="1" applyFont="1" applyFill="1" applyBorder="1"/>
    <xf numFmtId="3" fontId="36" fillId="2" borderId="65" xfId="0" applyNumberFormat="1" applyFont="1" applyFill="1" applyBorder="1"/>
    <xf numFmtId="3" fontId="36" fillId="2" borderId="12" xfId="0" applyNumberFormat="1" applyFont="1" applyFill="1" applyBorder="1"/>
    <xf numFmtId="164" fontId="36" fillId="2" borderId="65" xfId="0" applyNumberFormat="1" applyFont="1" applyFill="1" applyBorder="1"/>
    <xf numFmtId="164" fontId="36" fillId="2" borderId="26" xfId="0" applyNumberFormat="1" applyFont="1" applyFill="1" applyBorder="1"/>
    <xf numFmtId="0" fontId="1" fillId="0" borderId="10" xfId="0" applyFont="1" applyBorder="1"/>
    <xf numFmtId="0" fontId="13" fillId="0" borderId="10" xfId="0" applyFont="1" applyBorder="1"/>
    <xf numFmtId="3" fontId="10" fillId="2" borderId="34" xfId="0" applyNumberFormat="1" applyFont="1" applyFill="1" applyBorder="1"/>
    <xf numFmtId="164" fontId="10" fillId="2" borderId="12" xfId="0" applyNumberFormat="1" applyFont="1" applyFill="1" applyBorder="1"/>
    <xf numFmtId="3" fontId="10" fillId="2" borderId="12" xfId="0" applyNumberFormat="1" applyFont="1" applyFill="1" applyBorder="1"/>
    <xf numFmtId="164" fontId="10" fillId="2" borderId="65" xfId="0" applyNumberFormat="1" applyFont="1" applyFill="1" applyBorder="1"/>
    <xf numFmtId="3" fontId="10" fillId="2" borderId="65" xfId="0" applyNumberFormat="1" applyFont="1" applyFill="1" applyBorder="1"/>
    <xf numFmtId="164" fontId="10" fillId="2" borderId="26" xfId="0" applyNumberFormat="1" applyFont="1" applyFill="1" applyBorder="1"/>
    <xf numFmtId="4" fontId="41" fillId="0" borderId="55" xfId="0" applyNumberFormat="1" applyFont="1" applyFill="1" applyBorder="1"/>
    <xf numFmtId="164" fontId="41" fillId="0" borderId="12" xfId="0" applyNumberFormat="1" applyFont="1" applyFill="1" applyBorder="1"/>
    <xf numFmtId="4" fontId="41" fillId="0" borderId="65" xfId="0" applyNumberFormat="1" applyFont="1" applyFill="1" applyBorder="1"/>
    <xf numFmtId="164" fontId="42" fillId="0" borderId="12" xfId="0" applyNumberFormat="1" applyFont="1" applyFill="1" applyBorder="1"/>
    <xf numFmtId="3" fontId="41" fillId="0" borderId="12" xfId="0" applyNumberFormat="1" applyFont="1" applyFill="1" applyBorder="1"/>
    <xf numFmtId="164" fontId="42" fillId="0" borderId="65" xfId="0" applyNumberFormat="1" applyFont="1" applyFill="1" applyBorder="1"/>
    <xf numFmtId="3" fontId="41" fillId="0" borderId="55" xfId="0" applyNumberFormat="1" applyFont="1" applyFill="1" applyBorder="1"/>
    <xf numFmtId="3" fontId="41" fillId="0" borderId="11" xfId="0" applyNumberFormat="1" applyFont="1" applyFill="1" applyBorder="1"/>
    <xf numFmtId="164" fontId="42" fillId="0" borderId="26" xfId="0" applyNumberFormat="1" applyFont="1" applyFill="1" applyBorder="1"/>
    <xf numFmtId="0" fontId="7" fillId="0" borderId="10" xfId="0" applyFont="1" applyBorder="1"/>
    <xf numFmtId="3" fontId="10" fillId="0" borderId="34" xfId="0" applyNumberFormat="1" applyFont="1" applyFill="1" applyBorder="1"/>
    <xf numFmtId="164" fontId="10" fillId="0" borderId="12" xfId="0" applyNumberFormat="1" applyFont="1" applyFill="1" applyBorder="1"/>
    <xf numFmtId="3" fontId="10" fillId="0" borderId="12" xfId="0" applyNumberFormat="1" applyFont="1" applyFill="1" applyBorder="1"/>
    <xf numFmtId="164" fontId="10" fillId="0" borderId="65" xfId="0" applyNumberFormat="1" applyFont="1" applyFill="1" applyBorder="1"/>
    <xf numFmtId="3" fontId="11" fillId="0" borderId="55" xfId="0" applyNumberFormat="1" applyFont="1" applyFill="1" applyBorder="1"/>
    <xf numFmtId="164" fontId="11" fillId="0" borderId="12" xfId="0" applyNumberFormat="1" applyFont="1" applyFill="1" applyBorder="1"/>
    <xf numFmtId="3" fontId="11" fillId="0" borderId="65" xfId="0" applyNumberFormat="1" applyFont="1" applyFill="1" applyBorder="1"/>
    <xf numFmtId="164" fontId="9" fillId="0" borderId="12" xfId="0" applyNumberFormat="1" applyFont="1" applyFill="1" applyBorder="1"/>
    <xf numFmtId="3" fontId="11" fillId="0" borderId="12" xfId="0" applyNumberFormat="1" applyFont="1" applyFill="1" applyBorder="1"/>
    <xf numFmtId="164" fontId="1" fillId="0" borderId="65" xfId="0" applyNumberFormat="1" applyFont="1" applyFill="1" applyBorder="1"/>
    <xf numFmtId="3" fontId="12" fillId="0" borderId="34" xfId="0" applyNumberFormat="1" applyFont="1" applyFill="1" applyBorder="1"/>
    <xf numFmtId="164" fontId="12" fillId="0" borderId="12" xfId="0" applyNumberFormat="1" applyFont="1" applyFill="1" applyBorder="1"/>
    <xf numFmtId="3" fontId="12" fillId="0" borderId="12" xfId="0" applyNumberFormat="1" applyFont="1" applyFill="1" applyBorder="1"/>
    <xf numFmtId="164" fontId="9" fillId="0" borderId="64" xfId="0" applyNumberFormat="1" applyFont="1" applyFill="1" applyBorder="1"/>
    <xf numFmtId="164" fontId="1" fillId="0" borderId="26" xfId="0" applyNumberFormat="1" applyFont="1" applyFill="1" applyBorder="1"/>
    <xf numFmtId="0" fontId="5" fillId="0" borderId="59" xfId="0" applyFont="1" applyBorder="1"/>
    <xf numFmtId="3" fontId="1" fillId="0" borderId="66" xfId="0" applyNumberFormat="1" applyFont="1" applyFill="1" applyBorder="1"/>
    <xf numFmtId="164" fontId="1" fillId="0" borderId="25" xfId="0" applyNumberFormat="1" applyFont="1" applyFill="1" applyBorder="1"/>
    <xf numFmtId="3" fontId="1" fillId="0" borderId="67" xfId="0" applyNumberFormat="1" applyFont="1" applyFill="1" applyBorder="1"/>
    <xf numFmtId="3" fontId="1" fillId="0" borderId="25" xfId="0" applyNumberFormat="1" applyFont="1" applyFill="1" applyBorder="1"/>
    <xf numFmtId="164" fontId="1" fillId="0" borderId="38" xfId="0" applyNumberFormat="1" applyFont="1" applyFill="1" applyBorder="1"/>
    <xf numFmtId="3" fontId="5" fillId="0" borderId="24" xfId="0" applyNumberFormat="1" applyFont="1" applyFill="1" applyBorder="1"/>
    <xf numFmtId="164" fontId="5" fillId="0" borderId="25" xfId="0" applyNumberFormat="1" applyFont="1" applyFill="1" applyBorder="1"/>
    <xf numFmtId="3" fontId="5" fillId="0" borderId="25" xfId="0" applyNumberFormat="1" applyFont="1" applyFill="1" applyBorder="1"/>
    <xf numFmtId="0" fontId="1" fillId="0" borderId="0" xfId="0" applyFont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/>
    <xf numFmtId="0" fontId="0" fillId="0" borderId="0" xfId="0" applyAlignment="1"/>
    <xf numFmtId="0" fontId="9" fillId="0" borderId="50" xfId="0" applyFont="1" applyBorder="1" applyAlignment="1">
      <alignment horizontal="left"/>
    </xf>
    <xf numFmtId="0" fontId="9" fillId="0" borderId="40" xfId="0" applyFont="1" applyBorder="1" applyAlignment="1">
      <alignment horizontal="left"/>
    </xf>
    <xf numFmtId="0" fontId="5" fillId="0" borderId="2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0" fillId="0" borderId="15" xfId="0" applyBorder="1"/>
    <xf numFmtId="49" fontId="5" fillId="0" borderId="16" xfId="0" applyNumberFormat="1" applyFont="1" applyBorder="1" applyAlignment="1">
      <alignment horizontal="center"/>
    </xf>
    <xf numFmtId="0" fontId="0" fillId="0" borderId="48" xfId="0" applyBorder="1" applyAlignment="1">
      <alignment horizontal="center"/>
    </xf>
    <xf numFmtId="0" fontId="5" fillId="0" borderId="57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21" fillId="0" borderId="60" xfId="0" applyFont="1" applyBorder="1"/>
    <xf numFmtId="0" fontId="5" fillId="0" borderId="35" xfId="0" applyFont="1" applyBorder="1"/>
    <xf numFmtId="0" fontId="0" fillId="0" borderId="63" xfId="0" applyBorder="1"/>
    <xf numFmtId="0" fontId="0" fillId="0" borderId="30" xfId="0" applyBorder="1"/>
    <xf numFmtId="0" fontId="21" fillId="0" borderId="55" xfId="0" applyFont="1" applyBorder="1"/>
    <xf numFmtId="164" fontId="13" fillId="2" borderId="52" xfId="0" applyNumberFormat="1" applyFont="1" applyFill="1" applyBorder="1"/>
    <xf numFmtId="0" fontId="5" fillId="0" borderId="55" xfId="0" applyFont="1" applyBorder="1"/>
    <xf numFmtId="3" fontId="5" fillId="2" borderId="11" xfId="0" applyNumberFormat="1" applyFont="1" applyFill="1" applyBorder="1"/>
    <xf numFmtId="3" fontId="43" fillId="2" borderId="55" xfId="0" applyNumberFormat="1" applyFont="1" applyFill="1" applyBorder="1"/>
    <xf numFmtId="164" fontId="43" fillId="2" borderId="12" xfId="0" applyNumberFormat="1" applyFont="1" applyFill="1" applyBorder="1"/>
    <xf numFmtId="3" fontId="43" fillId="2" borderId="11" xfId="0" applyNumberFormat="1" applyFont="1" applyFill="1" applyBorder="1"/>
    <xf numFmtId="3" fontId="44" fillId="2" borderId="12" xfId="0" applyNumberFormat="1" applyFont="1" applyFill="1" applyBorder="1"/>
    <xf numFmtId="3" fontId="43" fillId="2" borderId="12" xfId="0" applyNumberFormat="1" applyFont="1" applyFill="1" applyBorder="1"/>
    <xf numFmtId="164" fontId="44" fillId="2" borderId="26" xfId="0" applyNumberFormat="1" applyFont="1" applyFill="1" applyBorder="1"/>
    <xf numFmtId="0" fontId="13" fillId="0" borderId="55" xfId="0" applyFont="1" applyBorder="1"/>
    <xf numFmtId="3" fontId="45" fillId="2" borderId="55" xfId="0" applyNumberFormat="1" applyFont="1" applyFill="1" applyBorder="1"/>
    <xf numFmtId="3" fontId="44" fillId="2" borderId="55" xfId="0" applyNumberFormat="1" applyFont="1" applyFill="1" applyBorder="1"/>
    <xf numFmtId="164" fontId="44" fillId="2" borderId="12" xfId="0" applyNumberFormat="1" applyFont="1" applyFill="1" applyBorder="1"/>
    <xf numFmtId="3" fontId="44" fillId="2" borderId="11" xfId="0" applyNumberFormat="1" applyFont="1" applyFill="1" applyBorder="1"/>
    <xf numFmtId="0" fontId="18" fillId="0" borderId="55" xfId="0" applyFont="1" applyBorder="1"/>
    <xf numFmtId="0" fontId="5" fillId="0" borderId="55" xfId="0" applyFont="1" applyBorder="1" applyAlignment="1">
      <alignment horizontal="left"/>
    </xf>
    <xf numFmtId="164" fontId="43" fillId="2" borderId="26" xfId="0" applyNumberFormat="1" applyFont="1" applyFill="1" applyBorder="1"/>
    <xf numFmtId="0" fontId="23" fillId="0" borderId="55" xfId="0" applyFont="1" applyBorder="1"/>
    <xf numFmtId="164" fontId="44" fillId="2" borderId="64" xfId="0" applyNumberFormat="1" applyFont="1" applyFill="1" applyBorder="1"/>
    <xf numFmtId="0" fontId="19" fillId="0" borderId="55" xfId="0" applyFont="1" applyBorder="1"/>
    <xf numFmtId="3" fontId="7" fillId="2" borderId="34" xfId="0" applyNumberFormat="1" applyFont="1" applyFill="1" applyBorder="1"/>
    <xf numFmtId="164" fontId="7" fillId="2" borderId="12" xfId="0" applyNumberFormat="1" applyFont="1" applyFill="1" applyBorder="1"/>
    <xf numFmtId="3" fontId="7" fillId="2" borderId="65" xfId="0" applyNumberFormat="1" applyFont="1" applyFill="1" applyBorder="1"/>
    <xf numFmtId="164" fontId="7" fillId="2" borderId="26" xfId="0" applyNumberFormat="1" applyFont="1" applyFill="1" applyBorder="1"/>
    <xf numFmtId="0" fontId="7" fillId="0" borderId="55" xfId="0" applyFont="1" applyBorder="1"/>
    <xf numFmtId="3" fontId="7" fillId="2" borderId="12" xfId="0" applyNumberFormat="1" applyFont="1" applyFill="1" applyBorder="1"/>
    <xf numFmtId="3" fontId="46" fillId="0" borderId="55" xfId="0" applyNumberFormat="1" applyFont="1" applyFill="1" applyBorder="1"/>
    <xf numFmtId="164" fontId="46" fillId="0" borderId="12" xfId="0" applyNumberFormat="1" applyFont="1" applyFill="1" applyBorder="1"/>
    <xf numFmtId="3" fontId="46" fillId="0" borderId="11" xfId="0" applyNumberFormat="1" applyFont="1" applyFill="1" applyBorder="1"/>
    <xf numFmtId="3" fontId="44" fillId="0" borderId="12" xfId="0" applyNumberFormat="1" applyFont="1" applyFill="1" applyBorder="1"/>
    <xf numFmtId="3" fontId="46" fillId="0" borderId="12" xfId="0" applyNumberFormat="1" applyFont="1" applyFill="1" applyBorder="1"/>
    <xf numFmtId="164" fontId="46" fillId="0" borderId="26" xfId="0" applyNumberFormat="1" applyFont="1" applyFill="1" applyBorder="1"/>
    <xf numFmtId="164" fontId="5" fillId="0" borderId="12" xfId="0" applyNumberFormat="1" applyFont="1" applyFill="1" applyBorder="1"/>
    <xf numFmtId="3" fontId="5" fillId="0" borderId="11" xfId="0" applyNumberFormat="1" applyFont="1" applyFill="1" applyBorder="1"/>
    <xf numFmtId="164" fontId="1" fillId="0" borderId="12" xfId="0" applyNumberFormat="1" applyFont="1" applyFill="1" applyBorder="1"/>
    <xf numFmtId="3" fontId="5" fillId="0" borderId="12" xfId="0" applyNumberFormat="1" applyFont="1" applyFill="1" applyBorder="1"/>
    <xf numFmtId="0" fontId="23" fillId="0" borderId="66" xfId="0" applyFont="1" applyBorder="1"/>
    <xf numFmtId="3" fontId="20" fillId="0" borderId="66" xfId="0" applyNumberFormat="1" applyFont="1" applyFill="1" applyBorder="1"/>
    <xf numFmtId="0" fontId="20" fillId="0" borderId="25" xfId="0" applyFont="1" applyFill="1" applyBorder="1"/>
    <xf numFmtId="3" fontId="20" fillId="0" borderId="37" xfId="0" applyNumberFormat="1" applyFont="1" applyFill="1" applyBorder="1"/>
    <xf numFmtId="0" fontId="0" fillId="0" borderId="25" xfId="0" applyBorder="1"/>
    <xf numFmtId="0" fontId="24" fillId="0" borderId="25" xfId="0" applyFont="1" applyFill="1" applyBorder="1"/>
    <xf numFmtId="49" fontId="3" fillId="0" borderId="6" xfId="1" applyNumberFormat="1" applyFont="1" applyFill="1" applyBorder="1" applyAlignment="1">
      <alignment horizontal="center" vertical="center" wrapText="1"/>
    </xf>
    <xf numFmtId="49" fontId="3" fillId="0" borderId="10" xfId="1" applyNumberFormat="1" applyFont="1" applyFill="1" applyBorder="1" applyAlignment="1">
      <alignment horizontal="center" vertical="center" wrapText="1"/>
    </xf>
    <xf numFmtId="49" fontId="3" fillId="0" borderId="59" xfId="1" applyNumberFormat="1" applyFont="1" applyFill="1" applyBorder="1" applyAlignment="1">
      <alignment horizontal="center" vertical="center" wrapText="1"/>
    </xf>
    <xf numFmtId="49" fontId="3" fillId="0" borderId="44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3" fontId="3" fillId="2" borderId="10" xfId="1" applyNumberFormat="1" applyFont="1" applyFill="1" applyBorder="1" applyAlignment="1">
      <alignment horizontal="center"/>
    </xf>
    <xf numFmtId="3" fontId="3" fillId="0" borderId="47" xfId="1" applyNumberFormat="1" applyFont="1" applyFill="1" applyBorder="1" applyAlignment="1">
      <alignment horizontal="center"/>
    </xf>
    <xf numFmtId="3" fontId="3" fillId="0" borderId="40" xfId="1" applyNumberFormat="1" applyFont="1" applyBorder="1" applyAlignment="1">
      <alignment horizontal="center"/>
    </xf>
    <xf numFmtId="3" fontId="0" fillId="0" borderId="42" xfId="0" applyNumberFormat="1" applyBorder="1" applyAlignment="1">
      <alignment horizontal="center"/>
    </xf>
    <xf numFmtId="164" fontId="30" fillId="0" borderId="45" xfId="0" applyNumberFormat="1" applyFont="1" applyBorder="1" applyAlignment="1">
      <alignment horizontal="center"/>
    </xf>
    <xf numFmtId="3" fontId="31" fillId="0" borderId="45" xfId="0" applyNumberFormat="1" applyFont="1" applyBorder="1" applyAlignment="1">
      <alignment horizontal="center"/>
    </xf>
    <xf numFmtId="0" fontId="31" fillId="0" borderId="42" xfId="0" applyFont="1" applyBorder="1"/>
    <xf numFmtId="0" fontId="31" fillId="0" borderId="45" xfId="0" applyFont="1" applyBorder="1"/>
    <xf numFmtId="3" fontId="9" fillId="0" borderId="17" xfId="0" applyNumberFormat="1" applyFont="1" applyBorder="1" applyAlignment="1">
      <alignment horizontal="center"/>
    </xf>
    <xf numFmtId="3" fontId="30" fillId="0" borderId="45" xfId="0" applyNumberFormat="1" applyFont="1" applyBorder="1" applyAlignment="1">
      <alignment horizontal="center"/>
    </xf>
    <xf numFmtId="0" fontId="30" fillId="0" borderId="42" xfId="0" applyFont="1" applyBorder="1"/>
    <xf numFmtId="0" fontId="30" fillId="0" borderId="45" xfId="0" applyFont="1" applyBorder="1"/>
    <xf numFmtId="4" fontId="9" fillId="0" borderId="17" xfId="0" applyNumberFormat="1" applyFont="1" applyFill="1" applyBorder="1" applyAlignment="1">
      <alignment horizontal="center"/>
    </xf>
    <xf numFmtId="4" fontId="9" fillId="0" borderId="41" xfId="0" applyNumberFormat="1" applyFont="1" applyFill="1" applyBorder="1" applyAlignment="1">
      <alignment horizontal="center"/>
    </xf>
    <xf numFmtId="0" fontId="7" fillId="0" borderId="43" xfId="0" applyFont="1" applyBorder="1"/>
    <xf numFmtId="0" fontId="9" fillId="0" borderId="64" xfId="0" applyFont="1" applyBorder="1"/>
    <xf numFmtId="165" fontId="9" fillId="0" borderId="17" xfId="6" applyNumberFormat="1" applyFont="1" applyBorder="1" applyAlignment="1">
      <alignment horizontal="center"/>
    </xf>
    <xf numFmtId="0" fontId="6" fillId="0" borderId="0" xfId="1" applyFont="1" applyFill="1"/>
    <xf numFmtId="0" fontId="1" fillId="0" borderId="0" xfId="1" applyFont="1"/>
    <xf numFmtId="0" fontId="4" fillId="0" borderId="46" xfId="1" applyFont="1" applyBorder="1"/>
    <xf numFmtId="164" fontId="3" fillId="0" borderId="28" xfId="1" applyNumberFormat="1" applyFont="1" applyBorder="1" applyAlignment="1">
      <alignment horizontal="center"/>
    </xf>
    <xf numFmtId="0" fontId="52" fillId="0" borderId="0" xfId="1" applyFont="1"/>
    <xf numFmtId="0" fontId="3" fillId="0" borderId="46" xfId="1" applyFont="1" applyBorder="1"/>
    <xf numFmtId="164" fontId="4" fillId="0" borderId="28" xfId="1" applyNumberFormat="1" applyFont="1" applyBorder="1" applyAlignment="1">
      <alignment horizontal="center"/>
    </xf>
    <xf numFmtId="164" fontId="4" fillId="0" borderId="6" xfId="1" applyNumberFormat="1" applyFont="1" applyBorder="1" applyAlignment="1">
      <alignment horizontal="center"/>
    </xf>
    <xf numFmtId="4" fontId="4" fillId="0" borderId="6" xfId="0" applyNumberFormat="1" applyFont="1" applyFill="1" applyBorder="1" applyAlignment="1">
      <alignment horizontal="center"/>
    </xf>
    <xf numFmtId="4" fontId="4" fillId="0" borderId="51" xfId="0" applyNumberFormat="1" applyFont="1" applyFill="1" applyBorder="1" applyAlignment="1">
      <alignment horizontal="center"/>
    </xf>
    <xf numFmtId="0" fontId="3" fillId="0" borderId="10" xfId="1" applyFont="1" applyBorder="1"/>
    <xf numFmtId="164" fontId="3" fillId="0" borderId="55" xfId="1" applyNumberFormat="1" applyFont="1" applyBorder="1" applyAlignment="1">
      <alignment horizontal="center"/>
    </xf>
    <xf numFmtId="4" fontId="3" fillId="0" borderId="10" xfId="0" applyNumberFormat="1" applyFont="1" applyFill="1" applyBorder="1" applyAlignment="1">
      <alignment horizontal="center"/>
    </xf>
    <xf numFmtId="4" fontId="3" fillId="0" borderId="52" xfId="0" applyNumberFormat="1" applyFont="1" applyFill="1" applyBorder="1" applyAlignment="1">
      <alignment horizontal="center"/>
    </xf>
    <xf numFmtId="0" fontId="4" fillId="0" borderId="10" xfId="1" applyFont="1" applyBorder="1"/>
    <xf numFmtId="164" fontId="3" fillId="0" borderId="55" xfId="1" applyNumberFormat="1" applyFont="1" applyFill="1" applyBorder="1" applyAlignment="1">
      <alignment horizontal="center"/>
    </xf>
    <xf numFmtId="3" fontId="3" fillId="0" borderId="28" xfId="1" applyNumberFormat="1" applyFont="1" applyFill="1" applyBorder="1" applyAlignment="1">
      <alignment horizontal="center"/>
    </xf>
    <xf numFmtId="164" fontId="3" fillId="0" borderId="28" xfId="1" applyNumberFormat="1" applyFont="1" applyFill="1" applyBorder="1" applyAlignment="1">
      <alignment horizontal="center"/>
    </xf>
    <xf numFmtId="0" fontId="53" fillId="0" borderId="2" xfId="1" applyFont="1" applyBorder="1"/>
    <xf numFmtId="3" fontId="54" fillId="0" borderId="49" xfId="1" applyNumberFormat="1" applyFont="1" applyBorder="1" applyAlignment="1">
      <alignment horizontal="center"/>
    </xf>
    <xf numFmtId="164" fontId="54" fillId="0" borderId="49" xfId="1" applyNumberFormat="1" applyFont="1" applyBorder="1" applyAlignment="1">
      <alignment horizontal="center"/>
    </xf>
    <xf numFmtId="3" fontId="54" fillId="0" borderId="2" xfId="1" applyNumberFormat="1" applyFont="1" applyBorder="1" applyAlignment="1">
      <alignment horizontal="center"/>
    </xf>
    <xf numFmtId="4" fontId="54" fillId="0" borderId="2" xfId="0" applyNumberFormat="1" applyFont="1" applyFill="1" applyBorder="1" applyAlignment="1">
      <alignment horizontal="center"/>
    </xf>
    <xf numFmtId="4" fontId="54" fillId="0" borderId="40" xfId="0" applyNumberFormat="1" applyFont="1" applyFill="1" applyBorder="1" applyAlignment="1">
      <alignment horizontal="center"/>
    </xf>
    <xf numFmtId="3" fontId="31" fillId="0" borderId="28" xfId="1" applyNumberFormat="1" applyFont="1" applyBorder="1" applyAlignment="1">
      <alignment horizontal="center"/>
    </xf>
    <xf numFmtId="0" fontId="3" fillId="0" borderId="6" xfId="1" applyFont="1" applyBorder="1"/>
    <xf numFmtId="0" fontId="4" fillId="0" borderId="6" xfId="1" applyFont="1" applyBorder="1"/>
    <xf numFmtId="3" fontId="4" fillId="0" borderId="28" xfId="1" applyNumberFormat="1" applyFont="1" applyFill="1" applyBorder="1" applyAlignment="1">
      <alignment horizontal="center"/>
    </xf>
    <xf numFmtId="164" fontId="4" fillId="0" borderId="28" xfId="1" applyNumberFormat="1" applyFont="1" applyFill="1" applyBorder="1" applyAlignment="1">
      <alignment horizontal="center"/>
    </xf>
    <xf numFmtId="3" fontId="4" fillId="0" borderId="46" xfId="1" applyNumberFormat="1" applyFont="1" applyFill="1" applyBorder="1" applyAlignment="1">
      <alignment horizontal="center"/>
    </xf>
    <xf numFmtId="3" fontId="3" fillId="0" borderId="46" xfId="1" applyNumberFormat="1" applyFont="1" applyFill="1" applyBorder="1" applyAlignment="1">
      <alignment horizontal="center"/>
    </xf>
    <xf numFmtId="0" fontId="3" fillId="0" borderId="13" xfId="1" applyFont="1" applyBorder="1"/>
    <xf numFmtId="0" fontId="4" fillId="0" borderId="42" xfId="1" applyFont="1" applyBorder="1"/>
    <xf numFmtId="3" fontId="3" fillId="0" borderId="42" xfId="1" applyNumberFormat="1" applyFont="1" applyFill="1" applyBorder="1" applyAlignment="1">
      <alignment horizontal="center"/>
    </xf>
    <xf numFmtId="3" fontId="31" fillId="0" borderId="43" xfId="1" applyNumberFormat="1" applyFont="1" applyFill="1" applyBorder="1" applyAlignment="1">
      <alignment horizontal="center"/>
    </xf>
    <xf numFmtId="0" fontId="3" fillId="0" borderId="17" xfId="1" applyFont="1" applyBorder="1"/>
    <xf numFmtId="0" fontId="4" fillId="0" borderId="17" xfId="1" applyFont="1" applyBorder="1"/>
    <xf numFmtId="3" fontId="4" fillId="0" borderId="48" xfId="1" applyNumberFormat="1" applyFont="1" applyFill="1" applyBorder="1" applyAlignment="1">
      <alignment horizontal="center"/>
    </xf>
    <xf numFmtId="164" fontId="4" fillId="0" borderId="48" xfId="1" applyNumberFormat="1" applyFont="1" applyFill="1" applyBorder="1" applyAlignment="1">
      <alignment horizontal="center"/>
    </xf>
    <xf numFmtId="3" fontId="4" fillId="0" borderId="17" xfId="1" applyNumberFormat="1" applyFont="1" applyFill="1" applyBorder="1" applyAlignment="1">
      <alignment horizontal="center"/>
    </xf>
    <xf numFmtId="4" fontId="4" fillId="0" borderId="17" xfId="0" applyNumberFormat="1" applyFont="1" applyFill="1" applyBorder="1" applyAlignment="1">
      <alignment horizontal="center"/>
    </xf>
    <xf numFmtId="4" fontId="4" fillId="0" borderId="41" xfId="0" applyNumberFormat="1" applyFont="1" applyFill="1" applyBorder="1" applyAlignment="1">
      <alignment horizontal="center"/>
    </xf>
    <xf numFmtId="3" fontId="3" fillId="0" borderId="53" xfId="1" applyNumberFormat="1" applyFont="1" applyFill="1" applyBorder="1" applyAlignment="1">
      <alignment horizontal="center"/>
    </xf>
    <xf numFmtId="164" fontId="3" fillId="0" borderId="60" xfId="1" applyNumberFormat="1" applyFont="1" applyFill="1" applyBorder="1" applyAlignment="1">
      <alignment horizontal="center"/>
    </xf>
    <xf numFmtId="4" fontId="3" fillId="0" borderId="6" xfId="0" applyNumberFormat="1" applyFont="1" applyFill="1" applyBorder="1" applyAlignment="1">
      <alignment horizontal="center"/>
    </xf>
    <xf numFmtId="4" fontId="3" fillId="0" borderId="51" xfId="0" applyNumberFormat="1" applyFont="1" applyFill="1" applyBorder="1" applyAlignment="1">
      <alignment horizontal="center"/>
    </xf>
    <xf numFmtId="3" fontId="3" fillId="0" borderId="55" xfId="1" applyNumberFormat="1" applyFont="1" applyFill="1" applyBorder="1" applyAlignment="1">
      <alignment horizontal="center"/>
    </xf>
    <xf numFmtId="0" fontId="3" fillId="0" borderId="10" xfId="1" applyFont="1" applyBorder="1" applyAlignment="1">
      <alignment horizontal="left"/>
    </xf>
    <xf numFmtId="0" fontId="3" fillId="0" borderId="46" xfId="1" applyFont="1" applyFill="1" applyBorder="1" applyAlignment="1">
      <alignment horizontal="left"/>
    </xf>
    <xf numFmtId="3" fontId="31" fillId="0" borderId="43" xfId="1" applyNumberFormat="1" applyFont="1" applyBorder="1" applyAlignment="1">
      <alignment horizontal="center"/>
    </xf>
    <xf numFmtId="0" fontId="3" fillId="0" borderId="10" xfId="1" applyFont="1" applyBorder="1" applyAlignment="1">
      <alignment horizontal="right"/>
    </xf>
    <xf numFmtId="4" fontId="3" fillId="0" borderId="13" xfId="0" applyNumberFormat="1" applyFont="1" applyFill="1" applyBorder="1" applyAlignment="1">
      <alignment horizontal="center"/>
    </xf>
    <xf numFmtId="4" fontId="3" fillId="0" borderId="56" xfId="0" applyNumberFormat="1" applyFont="1" applyFill="1" applyBorder="1" applyAlignment="1">
      <alignment horizontal="center"/>
    </xf>
    <xf numFmtId="4" fontId="3" fillId="0" borderId="2" xfId="0" applyNumberFormat="1" applyFont="1" applyFill="1" applyBorder="1" applyAlignment="1">
      <alignment horizontal="center"/>
    </xf>
    <xf numFmtId="4" fontId="3" fillId="0" borderId="40" xfId="0" applyNumberFormat="1" applyFont="1" applyFill="1" applyBorder="1" applyAlignment="1">
      <alignment horizontal="center"/>
    </xf>
    <xf numFmtId="0" fontId="54" fillId="0" borderId="2" xfId="1" applyFont="1" applyBorder="1"/>
    <xf numFmtId="3" fontId="53" fillId="0" borderId="49" xfId="1" applyNumberFormat="1" applyFont="1" applyFill="1" applyBorder="1" applyAlignment="1">
      <alignment horizontal="center"/>
    </xf>
    <xf numFmtId="164" fontId="53" fillId="0" borderId="49" xfId="1" applyNumberFormat="1" applyFont="1" applyFill="1" applyBorder="1" applyAlignment="1">
      <alignment horizontal="center"/>
    </xf>
    <xf numFmtId="3" fontId="53" fillId="0" borderId="2" xfId="1" applyNumberFormat="1" applyFont="1" applyFill="1" applyBorder="1" applyAlignment="1">
      <alignment horizontal="center"/>
    </xf>
    <xf numFmtId="0" fontId="53" fillId="0" borderId="6" xfId="1" applyFont="1" applyBorder="1"/>
    <xf numFmtId="164" fontId="4" fillId="0" borderId="60" xfId="1" applyNumberFormat="1" applyFont="1" applyBorder="1" applyAlignment="1">
      <alignment horizontal="center"/>
    </xf>
    <xf numFmtId="164" fontId="4" fillId="0" borderId="55" xfId="1" applyNumberFormat="1" applyFont="1" applyBorder="1" applyAlignment="1">
      <alignment horizontal="center"/>
    </xf>
    <xf numFmtId="164" fontId="4" fillId="0" borderId="55" xfId="1" applyNumberFormat="1" applyFont="1" applyFill="1" applyBorder="1" applyAlignment="1">
      <alignment horizontal="center"/>
    </xf>
    <xf numFmtId="0" fontId="53" fillId="0" borderId="10" xfId="1" applyFont="1" applyBorder="1"/>
    <xf numFmtId="0" fontId="53" fillId="3" borderId="46" xfId="1" applyFont="1" applyFill="1" applyBorder="1"/>
    <xf numFmtId="0" fontId="53" fillId="0" borderId="2" xfId="1" applyFont="1" applyFill="1" applyBorder="1"/>
    <xf numFmtId="3" fontId="53" fillId="0" borderId="49" xfId="1" applyNumberFormat="1" applyFont="1" applyBorder="1" applyAlignment="1">
      <alignment horizontal="center"/>
    </xf>
    <xf numFmtId="164" fontId="53" fillId="0" borderId="49" xfId="1" applyNumberFormat="1" applyFont="1" applyBorder="1" applyAlignment="1">
      <alignment horizontal="center"/>
    </xf>
    <xf numFmtId="3" fontId="53" fillId="0" borderId="2" xfId="1" applyNumberFormat="1" applyFont="1" applyBorder="1" applyAlignment="1">
      <alignment horizontal="center"/>
    </xf>
    <xf numFmtId="164" fontId="3" fillId="0" borderId="49" xfId="1" applyNumberFormat="1" applyFont="1" applyBorder="1" applyAlignment="1">
      <alignment horizontal="center"/>
    </xf>
    <xf numFmtId="0" fontId="55" fillId="0" borderId="42" xfId="1" applyFont="1" applyBorder="1"/>
    <xf numFmtId="0" fontId="3" fillId="0" borderId="42" xfId="1" applyFont="1" applyBorder="1"/>
    <xf numFmtId="0" fontId="53" fillId="0" borderId="17" xfId="1" applyFont="1" applyBorder="1"/>
    <xf numFmtId="3" fontId="54" fillId="0" borderId="48" xfId="3" applyNumberFormat="1" applyFont="1" applyBorder="1" applyAlignment="1">
      <alignment horizontal="center"/>
    </xf>
    <xf numFmtId="164" fontId="54" fillId="0" borderId="48" xfId="3" applyNumberFormat="1" applyFont="1" applyBorder="1" applyAlignment="1">
      <alignment horizontal="center"/>
    </xf>
    <xf numFmtId="4" fontId="53" fillId="0" borderId="17" xfId="0" applyNumberFormat="1" applyFont="1" applyFill="1" applyBorder="1" applyAlignment="1">
      <alignment horizontal="center"/>
    </xf>
    <xf numFmtId="4" fontId="53" fillId="0" borderId="41" xfId="0" applyNumberFormat="1" applyFont="1" applyFill="1" applyBorder="1" applyAlignment="1">
      <alignment horizontal="center"/>
    </xf>
    <xf numFmtId="0" fontId="3" fillId="0" borderId="43" xfId="1" applyFont="1" applyBorder="1" applyAlignment="1">
      <alignment horizontal="center"/>
    </xf>
    <xf numFmtId="0" fontId="3" fillId="0" borderId="28" xfId="1" applyFont="1" applyBorder="1" applyAlignment="1">
      <alignment horizontal="center"/>
    </xf>
    <xf numFmtId="0" fontId="3" fillId="0" borderId="48" xfId="1" applyFont="1" applyBorder="1" applyAlignment="1">
      <alignment horizontal="center"/>
    </xf>
    <xf numFmtId="0" fontId="53" fillId="0" borderId="49" xfId="1" applyFont="1" applyBorder="1"/>
    <xf numFmtId="0" fontId="3" fillId="0" borderId="2" xfId="1" applyFont="1" applyBorder="1"/>
    <xf numFmtId="0" fontId="3" fillId="0" borderId="2" xfId="1" applyFont="1" applyFill="1" applyBorder="1"/>
    <xf numFmtId="0" fontId="3" fillId="0" borderId="53" xfId="1" applyFont="1" applyBorder="1"/>
    <xf numFmtId="0" fontId="0" fillId="0" borderId="55" xfId="0" applyBorder="1"/>
    <xf numFmtId="0" fontId="0" fillId="0" borderId="70" xfId="0" applyBorder="1"/>
    <xf numFmtId="0" fontId="9" fillId="0" borderId="17" xfId="0" applyFont="1" applyBorder="1"/>
    <xf numFmtId="0" fontId="10" fillId="0" borderId="49" xfId="0" applyFont="1" applyBorder="1"/>
    <xf numFmtId="0" fontId="9" fillId="0" borderId="28" xfId="0" applyFont="1" applyBorder="1"/>
    <xf numFmtId="0" fontId="1" fillId="0" borderId="69" xfId="0" applyFont="1" applyBorder="1"/>
    <xf numFmtId="0" fontId="1" fillId="0" borderId="55" xfId="0" applyFont="1" applyBorder="1"/>
    <xf numFmtId="0" fontId="9" fillId="0" borderId="55" xfId="0" applyFont="1" applyBorder="1"/>
    <xf numFmtId="0" fontId="9" fillId="0" borderId="28" xfId="0" applyFont="1" applyBorder="1" applyAlignment="1">
      <alignment horizontal="right"/>
    </xf>
    <xf numFmtId="0" fontId="0" fillId="0" borderId="69" xfId="0" applyBorder="1"/>
    <xf numFmtId="0" fontId="0" fillId="0" borderId="55" xfId="0" applyBorder="1" applyAlignment="1">
      <alignment horizontal="right"/>
    </xf>
    <xf numFmtId="0" fontId="9" fillId="0" borderId="60" xfId="0" applyFont="1" applyBorder="1"/>
    <xf numFmtId="0" fontId="5" fillId="0" borderId="66" xfId="0" applyFont="1" applyBorder="1"/>
    <xf numFmtId="0" fontId="13" fillId="0" borderId="48" xfId="0" applyFont="1" applyBorder="1"/>
    <xf numFmtId="0" fontId="5" fillId="0" borderId="28" xfId="0" applyFont="1" applyBorder="1"/>
    <xf numFmtId="0" fontId="5" fillId="0" borderId="70" xfId="0" applyFont="1" applyBorder="1"/>
    <xf numFmtId="0" fontId="7" fillId="0" borderId="48" xfId="0" applyFont="1" applyBorder="1"/>
    <xf numFmtId="0" fontId="10" fillId="0" borderId="49" xfId="0" applyFont="1" applyFill="1" applyBorder="1"/>
    <xf numFmtId="0" fontId="0" fillId="0" borderId="42" xfId="0" applyBorder="1"/>
    <xf numFmtId="0" fontId="0" fillId="0" borderId="46" xfId="0" applyBorder="1"/>
    <xf numFmtId="0" fontId="0" fillId="0" borderId="17" xfId="0" applyBorder="1"/>
    <xf numFmtId="0" fontId="9" fillId="0" borderId="46" xfId="0" applyFont="1" applyBorder="1"/>
    <xf numFmtId="0" fontId="13" fillId="0" borderId="17" xfId="0" applyFont="1" applyBorder="1"/>
    <xf numFmtId="3" fontId="56" fillId="0" borderId="52" xfId="0" applyNumberFormat="1" applyFont="1" applyBorder="1" applyAlignment="1">
      <alignment horizontal="center"/>
    </xf>
    <xf numFmtId="164" fontId="55" fillId="0" borderId="52" xfId="0" applyNumberFormat="1" applyFont="1" applyBorder="1" applyAlignment="1">
      <alignment horizontal="center"/>
    </xf>
    <xf numFmtId="3" fontId="55" fillId="0" borderId="52" xfId="0" applyNumberFormat="1" applyFont="1" applyBorder="1" applyAlignment="1">
      <alignment horizontal="center"/>
    </xf>
    <xf numFmtId="3" fontId="55" fillId="0" borderId="52" xfId="0" applyNumberFormat="1" applyFont="1" applyFill="1" applyBorder="1" applyAlignment="1">
      <alignment horizontal="center"/>
    </xf>
    <xf numFmtId="3" fontId="32" fillId="0" borderId="52" xfId="0" applyNumberFormat="1" applyFont="1" applyBorder="1" applyAlignment="1">
      <alignment horizontal="center"/>
    </xf>
    <xf numFmtId="164" fontId="3" fillId="0" borderId="52" xfId="0" applyNumberFormat="1" applyFont="1" applyBorder="1" applyAlignment="1">
      <alignment horizontal="center"/>
    </xf>
    <xf numFmtId="3" fontId="3" fillId="0" borderId="52" xfId="0" applyNumberFormat="1" applyFont="1" applyBorder="1" applyAlignment="1">
      <alignment horizontal="center"/>
    </xf>
    <xf numFmtId="3" fontId="55" fillId="0" borderId="56" xfId="0" applyNumberFormat="1" applyFont="1" applyBorder="1" applyAlignment="1">
      <alignment horizontal="center"/>
    </xf>
    <xf numFmtId="3" fontId="32" fillId="0" borderId="51" xfId="0" applyNumberFormat="1" applyFont="1" applyBorder="1" applyAlignment="1">
      <alignment horizontal="center"/>
    </xf>
    <xf numFmtId="164" fontId="3" fillId="0" borderId="51" xfId="0" applyNumberFormat="1" applyFont="1" applyBorder="1" applyAlignment="1">
      <alignment horizontal="center"/>
    </xf>
    <xf numFmtId="3" fontId="3" fillId="0" borderId="51" xfId="0" applyNumberFormat="1" applyFont="1" applyBorder="1" applyAlignment="1">
      <alignment horizontal="center"/>
    </xf>
    <xf numFmtId="3" fontId="32" fillId="0" borderId="56" xfId="0" applyNumberFormat="1" applyFont="1" applyFill="1" applyBorder="1" applyAlignment="1">
      <alignment horizontal="center"/>
    </xf>
    <xf numFmtId="164" fontId="3" fillId="0" borderId="56" xfId="0" applyNumberFormat="1" applyFont="1" applyFill="1" applyBorder="1" applyAlignment="1">
      <alignment horizontal="center"/>
    </xf>
    <xf numFmtId="3" fontId="3" fillId="0" borderId="56" xfId="0" applyNumberFormat="1" applyFont="1" applyBorder="1" applyAlignment="1">
      <alignment horizontal="center"/>
    </xf>
    <xf numFmtId="0" fontId="3" fillId="0" borderId="6" xfId="0" applyFont="1" applyBorder="1"/>
    <xf numFmtId="4" fontId="3" fillId="0" borderId="69" xfId="0" applyNumberFormat="1" applyFont="1" applyFill="1" applyBorder="1" applyAlignment="1">
      <alignment horizontal="center"/>
    </xf>
    <xf numFmtId="4" fontId="3" fillId="0" borderId="53" xfId="0" applyNumberFormat="1" applyFont="1" applyFill="1" applyBorder="1" applyAlignment="1">
      <alignment horizontal="center"/>
    </xf>
    <xf numFmtId="0" fontId="3" fillId="0" borderId="10" xfId="0" applyFont="1" applyBorder="1"/>
    <xf numFmtId="4" fontId="3" fillId="0" borderId="65" xfId="0" applyNumberFormat="1" applyFont="1" applyFill="1" applyBorder="1" applyAlignment="1">
      <alignment horizontal="center"/>
    </xf>
    <xf numFmtId="3" fontId="32" fillId="0" borderId="53" xfId="0" applyNumberFormat="1" applyFont="1" applyBorder="1" applyAlignment="1">
      <alignment horizontal="center"/>
    </xf>
    <xf numFmtId="3" fontId="32" fillId="0" borderId="10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164" fontId="3" fillId="0" borderId="65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0" fontId="3" fillId="0" borderId="46" xfId="0" applyFont="1" applyBorder="1"/>
    <xf numFmtId="0" fontId="3" fillId="0" borderId="13" xfId="0" applyFont="1" applyBorder="1"/>
    <xf numFmtId="3" fontId="56" fillId="0" borderId="56" xfId="0" applyNumberFormat="1" applyFont="1" applyBorder="1" applyAlignment="1">
      <alignment horizontal="center"/>
    </xf>
    <xf numFmtId="164" fontId="55" fillId="0" borderId="56" xfId="0" applyNumberFormat="1" applyFont="1" applyBorder="1" applyAlignment="1">
      <alignment horizontal="center"/>
    </xf>
    <xf numFmtId="0" fontId="4" fillId="0" borderId="2" xfId="0" applyFont="1" applyBorder="1"/>
    <xf numFmtId="3" fontId="4" fillId="0" borderId="40" xfId="0" applyNumberFormat="1" applyFont="1" applyFill="1" applyBorder="1" applyAlignment="1">
      <alignment horizontal="center"/>
    </xf>
    <xf numFmtId="164" fontId="4" fillId="0" borderId="40" xfId="0" applyNumberFormat="1" applyFont="1" applyFill="1" applyBorder="1" applyAlignment="1">
      <alignment horizontal="center"/>
    </xf>
    <xf numFmtId="3" fontId="3" fillId="0" borderId="52" xfId="0" applyNumberFormat="1" applyFont="1" applyFill="1" applyBorder="1" applyAlignment="1">
      <alignment horizontal="center"/>
    </xf>
    <xf numFmtId="164" fontId="3" fillId="0" borderId="52" xfId="0" applyNumberFormat="1" applyFont="1" applyFill="1" applyBorder="1" applyAlignment="1">
      <alignment horizontal="center"/>
    </xf>
    <xf numFmtId="0" fontId="4" fillId="0" borderId="53" xfId="0" applyFont="1" applyBorder="1"/>
    <xf numFmtId="3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4" fontId="4" fillId="0" borderId="2" xfId="0" applyNumberFormat="1" applyFont="1" applyFill="1" applyBorder="1" applyAlignment="1">
      <alignment horizontal="center"/>
    </xf>
    <xf numFmtId="4" fontId="4" fillId="0" borderId="40" xfId="0" applyNumberFormat="1" applyFont="1" applyFill="1" applyBorder="1" applyAlignment="1">
      <alignment horizontal="center"/>
    </xf>
    <xf numFmtId="0" fontId="3" fillId="0" borderId="59" xfId="0" applyFont="1" applyBorder="1"/>
    <xf numFmtId="4" fontId="3" fillId="0" borderId="17" xfId="0" applyNumberFormat="1" applyFont="1" applyFill="1" applyBorder="1" applyAlignment="1">
      <alignment horizontal="center"/>
    </xf>
    <xf numFmtId="4" fontId="3" fillId="0" borderId="41" xfId="0" applyNumberFormat="1" applyFont="1" applyFill="1" applyBorder="1" applyAlignment="1">
      <alignment horizontal="center"/>
    </xf>
    <xf numFmtId="0" fontId="32" fillId="0" borderId="6" xfId="0" applyFont="1" applyBorder="1"/>
    <xf numFmtId="3" fontId="32" fillId="0" borderId="6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3" fontId="32" fillId="0" borderId="56" xfId="0" applyNumberFormat="1" applyFont="1" applyBorder="1" applyAlignment="1">
      <alignment horizontal="center"/>
    </xf>
    <xf numFmtId="164" fontId="3" fillId="0" borderId="56" xfId="0" applyNumberFormat="1" applyFont="1" applyBorder="1" applyAlignment="1">
      <alignment horizontal="center"/>
    </xf>
    <xf numFmtId="3" fontId="32" fillId="0" borderId="41" xfId="0" applyNumberFormat="1" applyFont="1" applyBorder="1" applyAlignment="1">
      <alignment horizontal="center"/>
    </xf>
    <xf numFmtId="164" fontId="3" fillId="0" borderId="41" xfId="0" applyNumberFormat="1" applyFont="1" applyBorder="1" applyAlignment="1">
      <alignment horizontal="center"/>
    </xf>
    <xf numFmtId="3" fontId="3" fillId="0" borderId="41" xfId="0" applyNumberFormat="1" applyFont="1" applyBorder="1" applyAlignment="1">
      <alignment horizontal="center"/>
    </xf>
    <xf numFmtId="0" fontId="57" fillId="0" borderId="59" xfId="0" applyFont="1" applyBorder="1"/>
    <xf numFmtId="0" fontId="32" fillId="0" borderId="53" xfId="0" applyFont="1" applyBorder="1"/>
    <xf numFmtId="0" fontId="32" fillId="0" borderId="10" xfId="0" applyFont="1" applyBorder="1"/>
    <xf numFmtId="0" fontId="32" fillId="0" borderId="59" xfId="0" applyFont="1" applyBorder="1"/>
    <xf numFmtId="3" fontId="3" fillId="0" borderId="56" xfId="0" applyNumberFormat="1" applyFont="1" applyFill="1" applyBorder="1" applyAlignment="1">
      <alignment horizontal="center"/>
    </xf>
    <xf numFmtId="0" fontId="4" fillId="0" borderId="46" xfId="0" applyFont="1" applyBorder="1"/>
    <xf numFmtId="3" fontId="56" fillId="0" borderId="47" xfId="0" applyNumberFormat="1" applyFont="1" applyBorder="1"/>
    <xf numFmtId="164" fontId="55" fillId="0" borderId="47" xfId="0" applyNumberFormat="1" applyFont="1" applyBorder="1"/>
    <xf numFmtId="0" fontId="55" fillId="0" borderId="42" xfId="0" applyFont="1" applyBorder="1"/>
    <xf numFmtId="0" fontId="55" fillId="0" borderId="45" xfId="0" applyFont="1" applyBorder="1"/>
    <xf numFmtId="0" fontId="4" fillId="0" borderId="6" xfId="0" applyFont="1" applyBorder="1"/>
    <xf numFmtId="3" fontId="4" fillId="0" borderId="46" xfId="0" applyNumberFormat="1" applyFont="1" applyBorder="1" applyAlignment="1">
      <alignment horizontal="center"/>
    </xf>
    <xf numFmtId="165" fontId="4" fillId="0" borderId="46" xfId="6" applyNumberFormat="1" applyFont="1" applyBorder="1" applyAlignment="1">
      <alignment horizontal="center"/>
    </xf>
    <xf numFmtId="0" fontId="53" fillId="0" borderId="2" xfId="0" applyFont="1" applyBorder="1"/>
    <xf numFmtId="3" fontId="54" fillId="0" borderId="2" xfId="0" applyNumberFormat="1" applyFont="1" applyBorder="1" applyAlignment="1">
      <alignment horizontal="center"/>
    </xf>
    <xf numFmtId="165" fontId="54" fillId="0" borderId="2" xfId="6" applyNumberFormat="1" applyFont="1" applyBorder="1" applyAlignment="1">
      <alignment horizontal="center"/>
    </xf>
    <xf numFmtId="164" fontId="54" fillId="0" borderId="2" xfId="0" applyNumberFormat="1" applyFont="1" applyBorder="1" applyAlignment="1">
      <alignment horizontal="center"/>
    </xf>
    <xf numFmtId="3" fontId="53" fillId="0" borderId="2" xfId="0" applyNumberFormat="1" applyFont="1" applyBorder="1" applyAlignment="1">
      <alignment horizontal="center"/>
    </xf>
    <xf numFmtId="164" fontId="53" fillId="0" borderId="2" xfId="0" applyNumberFormat="1" applyFont="1" applyBorder="1" applyAlignment="1">
      <alignment horizontal="center"/>
    </xf>
    <xf numFmtId="0" fontId="53" fillId="0" borderId="17" xfId="0" applyFont="1" applyBorder="1"/>
    <xf numFmtId="165" fontId="53" fillId="0" borderId="2" xfId="6" applyNumberFormat="1" applyFont="1" applyBorder="1" applyAlignment="1">
      <alignment horizontal="center"/>
    </xf>
    <xf numFmtId="3" fontId="53" fillId="0" borderId="2" xfId="4" applyNumberFormat="1" applyFont="1" applyBorder="1" applyAlignment="1">
      <alignment horizontal="center"/>
    </xf>
    <xf numFmtId="164" fontId="53" fillId="0" borderId="2" xfId="4" applyNumberFormat="1" applyFont="1" applyBorder="1" applyAlignment="1">
      <alignment horizontal="center"/>
    </xf>
    <xf numFmtId="4" fontId="53" fillId="0" borderId="2" xfId="0" applyNumberFormat="1" applyFont="1" applyFill="1" applyBorder="1" applyAlignment="1">
      <alignment horizontal="center"/>
    </xf>
    <xf numFmtId="4" fontId="53" fillId="0" borderId="40" xfId="0" applyNumberFormat="1" applyFont="1" applyFill="1" applyBorder="1" applyAlignment="1">
      <alignment horizontal="center"/>
    </xf>
    <xf numFmtId="0" fontId="4" fillId="0" borderId="2" xfId="0" applyFont="1" applyFill="1" applyBorder="1"/>
    <xf numFmtId="3" fontId="32" fillId="0" borderId="40" xfId="0" applyNumberFormat="1" applyFont="1" applyFill="1" applyBorder="1" applyAlignment="1">
      <alignment horizontal="center"/>
    </xf>
    <xf numFmtId="164" fontId="32" fillId="0" borderId="40" xfId="0" applyNumberFormat="1" applyFont="1" applyFill="1" applyBorder="1" applyAlignment="1">
      <alignment horizontal="center"/>
    </xf>
    <xf numFmtId="4" fontId="32" fillId="0" borderId="2" xfId="0" applyNumberFormat="1" applyFont="1" applyFill="1" applyBorder="1" applyAlignment="1">
      <alignment horizontal="center"/>
    </xf>
    <xf numFmtId="0" fontId="1" fillId="0" borderId="0" xfId="7" applyFont="1" applyFill="1" applyAlignment="1">
      <alignment horizontal="center" vertical="center"/>
    </xf>
    <xf numFmtId="0" fontId="9" fillId="0" borderId="0" xfId="7" applyFont="1" applyFill="1" applyAlignment="1">
      <alignment horizontal="left" vertical="center"/>
    </xf>
    <xf numFmtId="0" fontId="34" fillId="0" borderId="0" xfId="7" applyFont="1" applyFill="1" applyAlignment="1">
      <alignment horizontal="left" vertical="center"/>
    </xf>
    <xf numFmtId="164" fontId="58" fillId="0" borderId="0" xfId="7" applyNumberFormat="1" applyFont="1" applyFill="1" applyBorder="1" applyAlignment="1">
      <alignment horizontal="right" vertical="center" indent="1"/>
    </xf>
    <xf numFmtId="0" fontId="3" fillId="0" borderId="0" xfId="7" applyFont="1" applyFill="1" applyBorder="1"/>
    <xf numFmtId="4" fontId="3" fillId="0" borderId="0" xfId="7" applyNumberFormat="1" applyFont="1" applyFill="1" applyBorder="1" applyAlignment="1">
      <alignment horizontal="right"/>
    </xf>
    <xf numFmtId="0" fontId="1" fillId="0" borderId="0" xfId="7" applyFill="1" applyBorder="1"/>
    <xf numFmtId="0" fontId="1" fillId="0" borderId="0" xfId="7" applyBorder="1"/>
    <xf numFmtId="0" fontId="9" fillId="4" borderId="2" xfId="7" applyFont="1" applyFill="1" applyBorder="1" applyAlignment="1">
      <alignment horizontal="center" vertical="center"/>
    </xf>
    <xf numFmtId="0" fontId="1" fillId="4" borderId="2" xfId="7" applyFont="1" applyFill="1" applyBorder="1" applyAlignment="1">
      <alignment horizontal="center" vertical="center"/>
    </xf>
    <xf numFmtId="0" fontId="9" fillId="4" borderId="2" xfId="7" applyFont="1" applyFill="1" applyBorder="1" applyAlignment="1">
      <alignment horizontal="left" vertical="center"/>
    </xf>
    <xf numFmtId="164" fontId="4" fillId="4" borderId="2" xfId="7" applyNumberFormat="1" applyFont="1" applyFill="1" applyBorder="1" applyAlignment="1">
      <alignment horizontal="center" vertical="center" wrapText="1"/>
    </xf>
    <xf numFmtId="49" fontId="59" fillId="0" borderId="2" xfId="7" applyNumberFormat="1" applyFont="1" applyFill="1" applyBorder="1" applyAlignment="1">
      <alignment horizontal="right" vertical="center" indent="1"/>
    </xf>
    <xf numFmtId="49" fontId="4" fillId="0" borderId="2" xfId="7" applyNumberFormat="1" applyFont="1" applyFill="1" applyBorder="1" applyAlignment="1">
      <alignment horizontal="right" vertical="center" indent="1"/>
    </xf>
    <xf numFmtId="164" fontId="4" fillId="0" borderId="2" xfId="7" applyNumberFormat="1" applyFont="1" applyFill="1" applyBorder="1" applyAlignment="1">
      <alignment horizontal="right" vertical="center" indent="1"/>
    </xf>
    <xf numFmtId="3" fontId="4" fillId="0" borderId="2" xfId="7" applyNumberFormat="1" applyFont="1" applyFill="1" applyBorder="1" applyAlignment="1">
      <alignment horizontal="right" vertical="center" indent="1"/>
    </xf>
    <xf numFmtId="4" fontId="4" fillId="0" borderId="2" xfId="7" applyNumberFormat="1" applyFont="1" applyFill="1" applyBorder="1" applyAlignment="1">
      <alignment horizontal="right" vertical="center" indent="1"/>
    </xf>
    <xf numFmtId="0" fontId="48" fillId="0" borderId="0" xfId="7" applyFont="1" applyFill="1" applyBorder="1"/>
    <xf numFmtId="0" fontId="48" fillId="0" borderId="0" xfId="7" applyFont="1" applyBorder="1"/>
    <xf numFmtId="49" fontId="1" fillId="0" borderId="6" xfId="7" applyNumberFormat="1" applyFont="1" applyFill="1" applyBorder="1" applyAlignment="1">
      <alignment horizontal="center" vertical="center"/>
    </xf>
    <xf numFmtId="0" fontId="9" fillId="0" borderId="0" xfId="7" applyFont="1" applyFill="1" applyBorder="1" applyAlignment="1">
      <alignment horizontal="center" vertical="center" wrapText="1"/>
    </xf>
    <xf numFmtId="49" fontId="1" fillId="0" borderId="46" xfId="7" applyNumberFormat="1" applyFont="1" applyFill="1" applyBorder="1" applyAlignment="1">
      <alignment horizontal="center" vertical="center"/>
    </xf>
    <xf numFmtId="0" fontId="1" fillId="0" borderId="28" xfId="7" applyFont="1" applyFill="1" applyBorder="1" applyAlignment="1">
      <alignment horizontal="left" vertical="center"/>
    </xf>
    <xf numFmtId="0" fontId="1" fillId="0" borderId="46" xfId="7" applyFont="1" applyFill="1" applyBorder="1" applyAlignment="1">
      <alignment horizontal="left" vertical="center" wrapText="1"/>
    </xf>
    <xf numFmtId="49" fontId="58" fillId="0" borderId="46" xfId="7" applyNumberFormat="1" applyFont="1" applyFill="1" applyBorder="1" applyAlignment="1">
      <alignment horizontal="right" vertical="center" wrapText="1" indent="1"/>
    </xf>
    <xf numFmtId="49" fontId="3" fillId="0" borderId="46" xfId="7" applyNumberFormat="1" applyFont="1" applyFill="1" applyBorder="1" applyAlignment="1">
      <alignment horizontal="right" vertical="center" wrapText="1" indent="1"/>
    </xf>
    <xf numFmtId="164" fontId="3" fillId="2" borderId="46" xfId="7" applyNumberFormat="1" applyFont="1" applyFill="1" applyBorder="1" applyAlignment="1">
      <alignment horizontal="right" vertical="center" wrapText="1" indent="1"/>
    </xf>
    <xf numFmtId="3" fontId="3" fillId="0" borderId="46" xfId="7" applyNumberFormat="1" applyFont="1" applyFill="1" applyBorder="1" applyAlignment="1">
      <alignment horizontal="right" vertical="center" wrapText="1" indent="1"/>
    </xf>
    <xf numFmtId="164" fontId="3" fillId="0" borderId="46" xfId="7" applyNumberFormat="1" applyFont="1" applyFill="1" applyBorder="1" applyAlignment="1">
      <alignment horizontal="right" vertical="center" wrapText="1" indent="1"/>
    </xf>
    <xf numFmtId="4" fontId="3" fillId="0" borderId="6" xfId="7" applyNumberFormat="1" applyFont="1" applyFill="1" applyBorder="1" applyAlignment="1">
      <alignment horizontal="right" vertical="center" wrapText="1" indent="1"/>
    </xf>
    <xf numFmtId="49" fontId="1" fillId="0" borderId="10" xfId="7" applyNumberFormat="1" applyFont="1" applyFill="1" applyBorder="1" applyAlignment="1">
      <alignment horizontal="center" vertical="center"/>
    </xf>
    <xf numFmtId="0" fontId="9" fillId="0" borderId="74" xfId="7" applyFont="1" applyFill="1" applyBorder="1" applyAlignment="1">
      <alignment horizontal="center" vertical="center" wrapText="1"/>
    </xf>
    <xf numFmtId="49" fontId="1" fillId="0" borderId="13" xfId="7" applyNumberFormat="1" applyFont="1" applyFill="1" applyBorder="1" applyAlignment="1">
      <alignment horizontal="center" vertical="center"/>
    </xf>
    <xf numFmtId="0" fontId="1" fillId="0" borderId="70" xfId="7" applyFont="1" applyFill="1" applyBorder="1" applyAlignment="1">
      <alignment horizontal="left" vertical="center"/>
    </xf>
    <xf numFmtId="0" fontId="1" fillId="0" borderId="13" xfId="7" applyFont="1" applyFill="1" applyBorder="1" applyAlignment="1">
      <alignment horizontal="left" vertical="center"/>
    </xf>
    <xf numFmtId="49" fontId="58" fillId="0" borderId="13" xfId="7" applyNumberFormat="1" applyFont="1" applyFill="1" applyBorder="1" applyAlignment="1">
      <alignment horizontal="right" vertical="center" wrapText="1" indent="1"/>
    </xf>
    <xf numFmtId="49" fontId="3" fillId="0" borderId="13" xfId="7" applyNumberFormat="1" applyFont="1" applyFill="1" applyBorder="1" applyAlignment="1">
      <alignment horizontal="right" vertical="center" wrapText="1" indent="1"/>
    </xf>
    <xf numFmtId="164" fontId="3" fillId="2" borderId="13" xfId="7" applyNumberFormat="1" applyFont="1" applyFill="1" applyBorder="1" applyAlignment="1">
      <alignment horizontal="right" vertical="center" wrapText="1" indent="1"/>
    </xf>
    <xf numFmtId="3" fontId="3" fillId="0" borderId="13" xfId="7" applyNumberFormat="1" applyFont="1" applyFill="1" applyBorder="1" applyAlignment="1">
      <alignment horizontal="right" vertical="center" wrapText="1" indent="1"/>
    </xf>
    <xf numFmtId="164" fontId="3" fillId="0" borderId="13" xfId="7" applyNumberFormat="1" applyFont="1" applyFill="1" applyBorder="1" applyAlignment="1">
      <alignment horizontal="right" vertical="center" wrapText="1" indent="1"/>
    </xf>
    <xf numFmtId="4" fontId="3" fillId="0" borderId="10" xfId="7" applyNumberFormat="1" applyFont="1" applyFill="1" applyBorder="1" applyAlignment="1">
      <alignment horizontal="right" vertical="center" wrapText="1" indent="1"/>
    </xf>
    <xf numFmtId="0" fontId="1" fillId="0" borderId="13" xfId="7" applyFont="1" applyFill="1" applyBorder="1" applyAlignment="1">
      <alignment horizontal="left" vertical="center" wrapText="1"/>
    </xf>
    <xf numFmtId="0" fontId="1" fillId="0" borderId="10" xfId="7" applyFont="1" applyFill="1" applyBorder="1" applyAlignment="1">
      <alignment horizontal="left" vertical="center" wrapText="1"/>
    </xf>
    <xf numFmtId="0" fontId="9" fillId="0" borderId="65" xfId="7" applyFont="1" applyFill="1" applyBorder="1" applyAlignment="1">
      <alignment horizontal="center" vertical="center" wrapText="1"/>
    </xf>
    <xf numFmtId="49" fontId="3" fillId="0" borderId="13" xfId="7" applyNumberFormat="1" applyFont="1" applyFill="1" applyBorder="1" applyAlignment="1">
      <alignment horizontal="right" vertical="center" indent="1"/>
    </xf>
    <xf numFmtId="164" fontId="3" fillId="0" borderId="13" xfId="7" applyNumberFormat="1" applyFont="1" applyFill="1" applyBorder="1" applyAlignment="1">
      <alignment horizontal="right" vertical="center" indent="1"/>
    </xf>
    <xf numFmtId="3" fontId="3" fillId="0" borderId="13" xfId="7" applyNumberFormat="1" applyFont="1" applyFill="1" applyBorder="1" applyAlignment="1">
      <alignment horizontal="right" vertical="center" indent="1"/>
    </xf>
    <xf numFmtId="0" fontId="1" fillId="0" borderId="55" xfId="7" applyFont="1" applyFill="1" applyBorder="1" applyAlignment="1">
      <alignment horizontal="left" vertical="center"/>
    </xf>
    <xf numFmtId="49" fontId="3" fillId="0" borderId="10" xfId="7" applyNumberFormat="1" applyFont="1" applyFill="1" applyBorder="1" applyAlignment="1">
      <alignment horizontal="right" vertical="center" wrapText="1" indent="1"/>
    </xf>
    <xf numFmtId="164" fontId="3" fillId="0" borderId="10" xfId="7" applyNumberFormat="1" applyFont="1" applyFill="1" applyBorder="1" applyAlignment="1">
      <alignment horizontal="right" vertical="center" wrapText="1" indent="1"/>
    </xf>
    <xf numFmtId="3" fontId="3" fillId="0" borderId="10" xfId="7" applyNumberFormat="1" applyFont="1" applyFill="1" applyBorder="1" applyAlignment="1">
      <alignment horizontal="right" vertical="center" wrapText="1" indent="1"/>
    </xf>
    <xf numFmtId="0" fontId="1" fillId="0" borderId="69" xfId="7" applyFont="1" applyFill="1" applyBorder="1" applyAlignment="1">
      <alignment horizontal="left" vertical="center"/>
    </xf>
    <xf numFmtId="49" fontId="3" fillId="0" borderId="6" xfId="7" applyNumberFormat="1" applyFont="1" applyFill="1" applyBorder="1" applyAlignment="1">
      <alignment horizontal="right" vertical="center" wrapText="1" indent="1"/>
    </xf>
    <xf numFmtId="164" fontId="3" fillId="0" borderId="6" xfId="7" applyNumberFormat="1" applyFont="1" applyFill="1" applyBorder="1" applyAlignment="1">
      <alignment horizontal="right" vertical="center" wrapText="1" indent="1"/>
    </xf>
    <xf numFmtId="3" fontId="3" fillId="0" borderId="6" xfId="7" applyNumberFormat="1" applyFont="1" applyFill="1" applyBorder="1" applyAlignment="1">
      <alignment horizontal="right" vertical="center" wrapText="1" indent="1"/>
    </xf>
    <xf numFmtId="0" fontId="1" fillId="0" borderId="55" xfId="7" applyFont="1" applyFill="1" applyBorder="1" applyAlignment="1">
      <alignment horizontal="left" vertical="center" wrapText="1"/>
    </xf>
    <xf numFmtId="0" fontId="1" fillId="0" borderId="70" xfId="7" applyFont="1" applyFill="1" applyBorder="1" applyAlignment="1">
      <alignment horizontal="left" vertical="center" wrapText="1"/>
    </xf>
    <xf numFmtId="4" fontId="3" fillId="0" borderId="13" xfId="7" applyNumberFormat="1" applyFont="1" applyFill="1" applyBorder="1" applyAlignment="1">
      <alignment horizontal="right" vertical="center" wrapText="1" indent="1"/>
    </xf>
    <xf numFmtId="4" fontId="3" fillId="0" borderId="2" xfId="7" applyNumberFormat="1" applyFont="1" applyFill="1" applyBorder="1" applyAlignment="1">
      <alignment horizontal="right" vertical="center" wrapText="1" indent="1"/>
    </xf>
    <xf numFmtId="0" fontId="49" fillId="0" borderId="0" xfId="7" applyFont="1" applyFill="1" applyBorder="1"/>
    <xf numFmtId="49" fontId="1" fillId="0" borderId="17" xfId="7" applyNumberFormat="1" applyFont="1" applyFill="1" applyBorder="1" applyAlignment="1">
      <alignment horizontal="center" vertical="center"/>
    </xf>
    <xf numFmtId="0" fontId="9" fillId="0" borderId="71" xfId="7" applyFont="1" applyFill="1" applyBorder="1" applyAlignment="1">
      <alignment horizontal="center" vertical="center" wrapText="1"/>
    </xf>
    <xf numFmtId="0" fontId="1" fillId="0" borderId="17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left" vertical="center"/>
    </xf>
    <xf numFmtId="0" fontId="1" fillId="0" borderId="17" xfId="7" applyFont="1" applyFill="1" applyBorder="1" applyAlignment="1">
      <alignment horizontal="left" vertical="center" wrapText="1"/>
    </xf>
    <xf numFmtId="49" fontId="58" fillId="0" borderId="17" xfId="7" applyNumberFormat="1" applyFont="1" applyFill="1" applyBorder="1" applyAlignment="1">
      <alignment horizontal="right" vertical="center" wrapText="1" indent="1"/>
    </xf>
    <xf numFmtId="0" fontId="3" fillId="0" borderId="10" xfId="7" applyFont="1" applyFill="1" applyBorder="1" applyAlignment="1">
      <alignment horizontal="center" vertical="center" wrapText="1"/>
    </xf>
    <xf numFmtId="164" fontId="3" fillId="0" borderId="10" xfId="7" applyNumberFormat="1" applyFont="1" applyFill="1" applyBorder="1" applyAlignment="1">
      <alignment horizontal="right" vertical="center" indent="1"/>
    </xf>
    <xf numFmtId="49" fontId="59" fillId="0" borderId="2" xfId="7" applyNumberFormat="1" applyFont="1" applyFill="1" applyBorder="1" applyAlignment="1">
      <alignment horizontal="right" vertical="center" wrapText="1" indent="1"/>
    </xf>
    <xf numFmtId="49" fontId="4" fillId="0" borderId="2" xfId="7" applyNumberFormat="1" applyFont="1" applyFill="1" applyBorder="1" applyAlignment="1">
      <alignment horizontal="right" vertical="center" wrapText="1" indent="1"/>
    </xf>
    <xf numFmtId="164" fontId="4" fillId="0" borderId="2" xfId="7" applyNumberFormat="1" applyFont="1" applyFill="1" applyBorder="1" applyAlignment="1">
      <alignment horizontal="right" vertical="center" wrapText="1" indent="1"/>
    </xf>
    <xf numFmtId="3" fontId="4" fillId="0" borderId="2" xfId="7" applyNumberFormat="1" applyFont="1" applyFill="1" applyBorder="1" applyAlignment="1">
      <alignment horizontal="right" vertical="center" wrapText="1" indent="1"/>
    </xf>
    <xf numFmtId="49" fontId="1" fillId="0" borderId="10" xfId="7" applyNumberFormat="1" applyFont="1" applyFill="1" applyBorder="1" applyAlignment="1">
      <alignment horizontal="center" vertical="center" wrapText="1"/>
    </xf>
    <xf numFmtId="49" fontId="1" fillId="0" borderId="68" xfId="7" applyNumberFormat="1" applyFont="1" applyFill="1" applyBorder="1" applyAlignment="1">
      <alignment horizontal="center" vertical="center"/>
    </xf>
    <xf numFmtId="0" fontId="1" fillId="0" borderId="10" xfId="7" applyFont="1" applyFill="1" applyBorder="1" applyAlignment="1">
      <alignment horizontal="left" vertical="center"/>
    </xf>
    <xf numFmtId="49" fontId="58" fillId="0" borderId="10" xfId="7" applyNumberFormat="1" applyFont="1" applyFill="1" applyBorder="1" applyAlignment="1">
      <alignment horizontal="right" vertical="center" wrapText="1" indent="1"/>
    </xf>
    <xf numFmtId="49" fontId="1" fillId="0" borderId="13" xfId="7" applyNumberFormat="1" applyFont="1" applyFill="1" applyBorder="1" applyAlignment="1">
      <alignment horizontal="center" vertical="center" wrapText="1"/>
    </xf>
    <xf numFmtId="49" fontId="1" fillId="0" borderId="74" xfId="7" applyNumberFormat="1" applyFont="1" applyFill="1" applyBorder="1" applyAlignment="1">
      <alignment horizontal="center" vertical="center"/>
    </xf>
    <xf numFmtId="49" fontId="1" fillId="0" borderId="65" xfId="7" applyNumberFormat="1" applyFont="1" applyFill="1" applyBorder="1" applyAlignment="1">
      <alignment horizontal="center" vertical="center"/>
    </xf>
    <xf numFmtId="49" fontId="1" fillId="0" borderId="59" xfId="7" applyNumberFormat="1" applyFont="1" applyFill="1" applyBorder="1" applyAlignment="1">
      <alignment horizontal="center" vertical="center" wrapText="1"/>
    </xf>
    <xf numFmtId="49" fontId="1" fillId="0" borderId="1" xfId="7" applyNumberFormat="1" applyFont="1" applyFill="1" applyBorder="1" applyAlignment="1">
      <alignment horizontal="center" vertical="center"/>
    </xf>
    <xf numFmtId="49" fontId="1" fillId="0" borderId="59" xfId="7" applyNumberFormat="1" applyFont="1" applyFill="1" applyBorder="1" applyAlignment="1">
      <alignment horizontal="center" vertical="center"/>
    </xf>
    <xf numFmtId="0" fontId="1" fillId="0" borderId="17" xfId="7" applyFont="1" applyFill="1" applyBorder="1" applyAlignment="1">
      <alignment horizontal="left" vertical="center"/>
    </xf>
    <xf numFmtId="49" fontId="3" fillId="0" borderId="17" xfId="7" applyNumberFormat="1" applyFont="1" applyFill="1" applyBorder="1" applyAlignment="1">
      <alignment horizontal="right" vertical="center" wrapText="1" indent="1"/>
    </xf>
    <xf numFmtId="164" fontId="3" fillId="0" borderId="17" xfId="7" applyNumberFormat="1" applyFont="1" applyFill="1" applyBorder="1" applyAlignment="1">
      <alignment horizontal="right" vertical="center" wrapText="1" indent="1"/>
    </xf>
    <xf numFmtId="3" fontId="3" fillId="0" borderId="17" xfId="7" applyNumberFormat="1" applyFont="1" applyFill="1" applyBorder="1" applyAlignment="1">
      <alignment horizontal="right" vertical="center" wrapText="1" indent="1"/>
    </xf>
    <xf numFmtId="4" fontId="3" fillId="0" borderId="59" xfId="7" applyNumberFormat="1" applyFont="1" applyFill="1" applyBorder="1" applyAlignment="1">
      <alignment horizontal="right" vertical="center" wrapText="1" indent="1"/>
    </xf>
    <xf numFmtId="49" fontId="1" fillId="0" borderId="0" xfId="7" applyNumberFormat="1" applyFont="1" applyFill="1" applyBorder="1" applyAlignment="1">
      <alignment horizontal="center" vertical="center" wrapText="1"/>
    </xf>
    <xf numFmtId="49" fontId="1" fillId="0" borderId="0" xfId="7" applyNumberFormat="1" applyFont="1" applyFill="1" applyBorder="1" applyAlignment="1">
      <alignment horizontal="center" vertical="center"/>
    </xf>
    <xf numFmtId="0" fontId="1" fillId="0" borderId="0" xfId="7" applyFont="1" applyFill="1" applyBorder="1" applyAlignment="1">
      <alignment horizontal="left" vertical="center"/>
    </xf>
    <xf numFmtId="49" fontId="58" fillId="0" borderId="0" xfId="7" applyNumberFormat="1" applyFont="1" applyFill="1" applyBorder="1" applyAlignment="1">
      <alignment horizontal="right" vertical="center" wrapText="1" indent="1"/>
    </xf>
    <xf numFmtId="49" fontId="3" fillId="0" borderId="0" xfId="7" applyNumberFormat="1" applyFont="1" applyFill="1" applyBorder="1" applyAlignment="1">
      <alignment horizontal="right" vertical="center" wrapText="1" indent="1"/>
    </xf>
    <xf numFmtId="164" fontId="3" fillId="0" borderId="0" xfId="7" applyNumberFormat="1" applyFont="1" applyFill="1" applyBorder="1" applyAlignment="1">
      <alignment horizontal="right" vertical="center" wrapText="1" indent="1"/>
    </xf>
    <xf numFmtId="3" fontId="3" fillId="0" borderId="0" xfId="7" applyNumberFormat="1" applyFont="1" applyFill="1" applyBorder="1" applyAlignment="1">
      <alignment horizontal="right" vertical="center" wrapText="1" indent="1"/>
    </xf>
    <xf numFmtId="4" fontId="3" fillId="0" borderId="0" xfId="7" applyNumberFormat="1" applyFont="1" applyFill="1" applyBorder="1" applyAlignment="1">
      <alignment horizontal="right" vertical="center" wrapText="1" indent="1"/>
    </xf>
    <xf numFmtId="49" fontId="1" fillId="0" borderId="1" xfId="7" applyNumberFormat="1" applyFont="1" applyFill="1" applyBorder="1" applyAlignment="1">
      <alignment horizontal="center" vertical="center" wrapText="1"/>
    </xf>
    <xf numFmtId="49" fontId="58" fillId="0" borderId="1" xfId="7" applyNumberFormat="1" applyFont="1" applyFill="1" applyBorder="1" applyAlignment="1">
      <alignment horizontal="right" vertical="center" wrapText="1" indent="1"/>
    </xf>
    <xf numFmtId="49" fontId="3" fillId="0" borderId="1" xfId="7" applyNumberFormat="1" applyFont="1" applyFill="1" applyBorder="1" applyAlignment="1">
      <alignment horizontal="right" vertical="center" wrapText="1" indent="1"/>
    </xf>
    <xf numFmtId="164" fontId="3" fillId="0" borderId="1" xfId="7" applyNumberFormat="1" applyFont="1" applyFill="1" applyBorder="1" applyAlignment="1">
      <alignment horizontal="right" vertical="center" wrapText="1" indent="1"/>
    </xf>
    <xf numFmtId="3" fontId="3" fillId="0" borderId="1" xfId="7" applyNumberFormat="1" applyFont="1" applyFill="1" applyBorder="1" applyAlignment="1">
      <alignment horizontal="right" vertical="center" wrapText="1" indent="1"/>
    </xf>
    <xf numFmtId="4" fontId="3" fillId="0" borderId="1" xfId="7" applyNumberFormat="1" applyFont="1" applyFill="1" applyBorder="1" applyAlignment="1">
      <alignment horizontal="right" vertical="center" wrapText="1" indent="1"/>
    </xf>
    <xf numFmtId="0" fontId="1" fillId="0" borderId="69" xfId="7" applyFont="1" applyFill="1" applyBorder="1" applyAlignment="1">
      <alignment horizontal="left" vertical="center" wrapText="1"/>
    </xf>
    <xf numFmtId="0" fontId="1" fillId="0" borderId="6" xfId="7" applyFont="1" applyFill="1" applyBorder="1" applyAlignment="1">
      <alignment horizontal="left" vertical="center" wrapText="1"/>
    </xf>
    <xf numFmtId="49" fontId="58" fillId="0" borderId="6" xfId="7" applyNumberFormat="1" applyFont="1" applyFill="1" applyBorder="1" applyAlignment="1">
      <alignment horizontal="right" vertical="center" wrapText="1" indent="1"/>
    </xf>
    <xf numFmtId="0" fontId="9" fillId="0" borderId="68" xfId="7" applyFont="1" applyFill="1" applyBorder="1" applyAlignment="1">
      <alignment horizontal="center" vertical="center" wrapText="1"/>
    </xf>
    <xf numFmtId="3" fontId="3" fillId="0" borderId="59" xfId="7" applyNumberFormat="1" applyFont="1" applyFill="1" applyBorder="1" applyAlignment="1">
      <alignment horizontal="right" vertical="center" wrapText="1" indent="1"/>
    </xf>
    <xf numFmtId="0" fontId="1" fillId="0" borderId="28" xfId="7" applyFont="1" applyFill="1" applyBorder="1" applyAlignment="1">
      <alignment horizontal="left" vertical="center" wrapText="1"/>
    </xf>
    <xf numFmtId="0" fontId="1" fillId="0" borderId="13" xfId="7" applyFill="1" applyBorder="1" applyAlignment="1">
      <alignment horizontal="left" vertical="center" wrapText="1"/>
    </xf>
    <xf numFmtId="0" fontId="9" fillId="0" borderId="1" xfId="7" applyFont="1" applyFill="1" applyBorder="1" applyAlignment="1">
      <alignment horizontal="center" vertical="center" wrapText="1"/>
    </xf>
    <xf numFmtId="0" fontId="1" fillId="0" borderId="66" xfId="7" applyFont="1" applyFill="1" applyBorder="1" applyAlignment="1">
      <alignment horizontal="left" vertical="center" wrapText="1"/>
    </xf>
    <xf numFmtId="0" fontId="1" fillId="0" borderId="59" xfId="7" applyFont="1" applyFill="1" applyBorder="1" applyAlignment="1">
      <alignment horizontal="left" vertical="center" wrapText="1"/>
    </xf>
    <xf numFmtId="49" fontId="58" fillId="0" borderId="59" xfId="7" applyNumberFormat="1" applyFont="1" applyFill="1" applyBorder="1" applyAlignment="1">
      <alignment horizontal="right" vertical="center" wrapText="1" indent="1"/>
    </xf>
    <xf numFmtId="49" fontId="3" fillId="0" borderId="59" xfId="7" applyNumberFormat="1" applyFont="1" applyFill="1" applyBorder="1" applyAlignment="1">
      <alignment horizontal="right" vertical="center" wrapText="1" indent="1"/>
    </xf>
    <xf numFmtId="164" fontId="3" fillId="0" borderId="59" xfId="7" applyNumberFormat="1" applyFont="1" applyFill="1" applyBorder="1" applyAlignment="1">
      <alignment horizontal="right" vertical="center" wrapText="1" indent="1"/>
    </xf>
    <xf numFmtId="49" fontId="1" fillId="0" borderId="44" xfId="7" applyNumberFormat="1" applyFont="1" applyFill="1" applyBorder="1" applyAlignment="1">
      <alignment horizontal="center" vertical="center"/>
    </xf>
    <xf numFmtId="0" fontId="9" fillId="0" borderId="44" xfId="7" applyFont="1" applyFill="1" applyBorder="1" applyAlignment="1">
      <alignment horizontal="center" vertical="center" wrapText="1"/>
    </xf>
    <xf numFmtId="0" fontId="1" fillId="0" borderId="44" xfId="7" applyFont="1" applyFill="1" applyBorder="1" applyAlignment="1">
      <alignment horizontal="left" vertical="center" wrapText="1"/>
    </xf>
    <xf numFmtId="49" fontId="58" fillId="0" borderId="44" xfId="7" applyNumberFormat="1" applyFont="1" applyFill="1" applyBorder="1" applyAlignment="1">
      <alignment horizontal="right" vertical="center" wrapText="1" indent="1"/>
    </xf>
    <xf numFmtId="49" fontId="3" fillId="0" borderId="44" xfId="7" applyNumberFormat="1" applyFont="1" applyFill="1" applyBorder="1" applyAlignment="1">
      <alignment horizontal="right" vertical="center" wrapText="1" indent="1"/>
    </xf>
    <xf numFmtId="164" fontId="3" fillId="0" borderId="44" xfId="7" applyNumberFormat="1" applyFont="1" applyFill="1" applyBorder="1" applyAlignment="1">
      <alignment horizontal="right" vertical="center" wrapText="1" indent="1"/>
    </xf>
    <xf numFmtId="3" fontId="3" fillId="0" borderId="44" xfId="7" applyNumberFormat="1" applyFont="1" applyFill="1" applyBorder="1" applyAlignment="1">
      <alignment horizontal="right" vertical="center" wrapText="1" indent="1"/>
    </xf>
    <xf numFmtId="4" fontId="3" fillId="0" borderId="44" xfId="7" applyNumberFormat="1" applyFont="1" applyFill="1" applyBorder="1" applyAlignment="1">
      <alignment horizontal="right" vertical="center" wrapText="1" indent="1"/>
    </xf>
    <xf numFmtId="0" fontId="1" fillId="0" borderId="0" xfId="7" applyFont="1" applyFill="1" applyBorder="1" applyAlignment="1">
      <alignment horizontal="left" vertical="center" wrapText="1"/>
    </xf>
    <xf numFmtId="164" fontId="1" fillId="0" borderId="0" xfId="7" applyNumberFormat="1" applyFont="1" applyAlignment="1">
      <alignment horizontal="right" vertical="center" indent="1"/>
    </xf>
    <xf numFmtId="3" fontId="1" fillId="0" borderId="42" xfId="7" applyNumberFormat="1" applyFont="1" applyBorder="1" applyAlignment="1">
      <alignment horizontal="right" vertical="center" indent="1"/>
    </xf>
    <xf numFmtId="164" fontId="1" fillId="0" borderId="55" xfId="7" applyNumberFormat="1" applyFont="1" applyBorder="1" applyAlignment="1">
      <alignment horizontal="right" vertical="center" indent="1"/>
    </xf>
    <xf numFmtId="3" fontId="1" fillId="0" borderId="10" xfId="7" applyNumberFormat="1" applyFont="1" applyBorder="1" applyAlignment="1">
      <alignment horizontal="right" vertical="center" indent="1"/>
    </xf>
    <xf numFmtId="0" fontId="1" fillId="2" borderId="0" xfId="7" applyFill="1" applyBorder="1"/>
    <xf numFmtId="0" fontId="1" fillId="5" borderId="0" xfId="7" applyFill="1" applyBorder="1"/>
    <xf numFmtId="3" fontId="1" fillId="0" borderId="46" xfId="7" applyNumberFormat="1" applyFont="1" applyBorder="1" applyAlignment="1">
      <alignment horizontal="right" vertical="center" indent="1"/>
    </xf>
    <xf numFmtId="164" fontId="1" fillId="0" borderId="0" xfId="7" applyNumberFormat="1" applyFont="1" applyBorder="1" applyAlignment="1">
      <alignment horizontal="right" vertical="center" indent="1"/>
    </xf>
    <xf numFmtId="3" fontId="1" fillId="0" borderId="17" xfId="7" applyNumberFormat="1" applyFont="1" applyBorder="1" applyAlignment="1">
      <alignment horizontal="right" vertical="center" indent="1"/>
    </xf>
    <xf numFmtId="49" fontId="1" fillId="0" borderId="69" xfId="7" applyNumberFormat="1" applyFont="1" applyFill="1" applyBorder="1" applyAlignment="1">
      <alignment horizontal="center" vertical="center" wrapText="1"/>
    </xf>
    <xf numFmtId="0" fontId="1" fillId="0" borderId="68" xfId="7" applyFont="1" applyFill="1" applyBorder="1" applyAlignment="1">
      <alignment horizontal="left" vertical="center" wrapText="1"/>
    </xf>
    <xf numFmtId="49" fontId="1" fillId="0" borderId="66" xfId="7" applyNumberFormat="1" applyFont="1" applyFill="1" applyBorder="1" applyAlignment="1">
      <alignment horizontal="center" vertical="center" wrapText="1"/>
    </xf>
    <xf numFmtId="49" fontId="1" fillId="0" borderId="73" xfId="7" applyNumberFormat="1" applyFont="1" applyFill="1" applyBorder="1" applyAlignment="1">
      <alignment horizontal="center" vertical="center"/>
    </xf>
    <xf numFmtId="0" fontId="1" fillId="0" borderId="73" xfId="7" applyFont="1" applyFill="1" applyBorder="1" applyAlignment="1">
      <alignment horizontal="left" vertical="center" wrapText="1"/>
    </xf>
    <xf numFmtId="49" fontId="1" fillId="0" borderId="44" xfId="7" applyNumberFormat="1" applyFont="1" applyFill="1" applyBorder="1" applyAlignment="1">
      <alignment horizontal="center" vertical="center" wrapText="1"/>
    </xf>
    <xf numFmtId="49" fontId="1" fillId="0" borderId="70" xfId="7" applyNumberFormat="1" applyFont="1" applyFill="1" applyBorder="1" applyAlignment="1">
      <alignment horizontal="center" vertical="center" wrapText="1"/>
    </xf>
    <xf numFmtId="0" fontId="1" fillId="0" borderId="74" xfId="7" applyFont="1" applyFill="1" applyBorder="1" applyAlignment="1">
      <alignment horizontal="left" vertical="center" wrapText="1"/>
    </xf>
    <xf numFmtId="49" fontId="1" fillId="0" borderId="55" xfId="7" applyNumberFormat="1" applyFont="1" applyFill="1" applyBorder="1" applyAlignment="1">
      <alignment horizontal="center" vertical="center" wrapText="1"/>
    </xf>
    <xf numFmtId="0" fontId="1" fillId="0" borderId="65" xfId="7" applyFont="1" applyFill="1" applyBorder="1" applyAlignment="1">
      <alignment horizontal="left" vertical="center" wrapText="1"/>
    </xf>
    <xf numFmtId="49" fontId="1" fillId="0" borderId="42" xfId="7" applyNumberFormat="1" applyFont="1" applyFill="1" applyBorder="1" applyAlignment="1">
      <alignment horizontal="center" vertical="center" wrapText="1"/>
    </xf>
    <xf numFmtId="49" fontId="1" fillId="0" borderId="42" xfId="7" applyNumberFormat="1" applyFont="1" applyFill="1" applyBorder="1" applyAlignment="1">
      <alignment horizontal="center" vertical="center"/>
    </xf>
    <xf numFmtId="0" fontId="1" fillId="0" borderId="42" xfId="7" applyFont="1" applyFill="1" applyBorder="1" applyAlignment="1">
      <alignment horizontal="left" vertical="center"/>
    </xf>
    <xf numFmtId="0" fontId="1" fillId="0" borderId="42" xfId="7" applyFont="1" applyFill="1" applyBorder="1" applyAlignment="1">
      <alignment horizontal="left" vertical="center" wrapText="1"/>
    </xf>
    <xf numFmtId="4" fontId="3" fillId="0" borderId="46" xfId="7" applyNumberFormat="1" applyFont="1" applyFill="1" applyBorder="1" applyAlignment="1">
      <alignment horizontal="right" vertical="center" wrapText="1" indent="1"/>
    </xf>
    <xf numFmtId="49" fontId="1" fillId="0" borderId="46" xfId="7" applyNumberFormat="1" applyFont="1" applyFill="1" applyBorder="1" applyAlignment="1">
      <alignment horizontal="center" vertical="center" wrapText="1"/>
    </xf>
    <xf numFmtId="0" fontId="1" fillId="0" borderId="46" xfId="7" applyFont="1" applyFill="1" applyBorder="1" applyAlignment="1">
      <alignment horizontal="left" vertical="center"/>
    </xf>
    <xf numFmtId="49" fontId="1" fillId="0" borderId="6" xfId="7" applyNumberFormat="1" applyFont="1" applyFill="1" applyBorder="1" applyAlignment="1">
      <alignment horizontal="center" vertical="center" wrapText="1"/>
    </xf>
    <xf numFmtId="0" fontId="1" fillId="0" borderId="6" xfId="7" applyFont="1" applyFill="1" applyBorder="1" applyAlignment="1">
      <alignment horizontal="left" vertical="center"/>
    </xf>
    <xf numFmtId="0" fontId="1" fillId="0" borderId="68" xfId="7" applyFont="1" applyFill="1" applyBorder="1" applyAlignment="1">
      <alignment horizontal="left" vertical="center"/>
    </xf>
    <xf numFmtId="0" fontId="1" fillId="0" borderId="65" xfId="7" applyFont="1" applyFill="1" applyBorder="1" applyAlignment="1">
      <alignment horizontal="left" vertical="center"/>
    </xf>
    <xf numFmtId="0" fontId="1" fillId="0" borderId="10" xfId="7" applyFont="1" applyFill="1" applyBorder="1" applyAlignment="1">
      <alignment horizontal="center" vertical="center"/>
    </xf>
    <xf numFmtId="164" fontId="3" fillId="0" borderId="69" xfId="7" applyNumberFormat="1" applyFont="1" applyFill="1" applyBorder="1" applyAlignment="1">
      <alignment horizontal="right" vertical="center" wrapText="1" indent="1"/>
    </xf>
    <xf numFmtId="0" fontId="1" fillId="0" borderId="64" xfId="7" applyFont="1" applyFill="1" applyBorder="1" applyAlignment="1">
      <alignment horizontal="left" vertical="center"/>
    </xf>
    <xf numFmtId="0" fontId="1" fillId="0" borderId="66" xfId="7" applyFont="1" applyFill="1" applyBorder="1" applyAlignment="1">
      <alignment horizontal="left" vertical="center"/>
    </xf>
    <xf numFmtId="0" fontId="1" fillId="0" borderId="59" xfId="7" applyFont="1" applyFill="1" applyBorder="1" applyAlignment="1">
      <alignment horizontal="left" vertical="center"/>
    </xf>
    <xf numFmtId="0" fontId="1" fillId="0" borderId="44" xfId="7" applyFont="1" applyFill="1" applyBorder="1" applyAlignment="1">
      <alignment horizontal="left" vertical="center"/>
    </xf>
    <xf numFmtId="3" fontId="3" fillId="0" borderId="69" xfId="7" applyNumberFormat="1" applyFont="1" applyFill="1" applyBorder="1" applyAlignment="1">
      <alignment horizontal="right" vertical="center" wrapText="1" indent="1"/>
    </xf>
    <xf numFmtId="49" fontId="1" fillId="0" borderId="6" xfId="7" applyNumberFormat="1" applyFont="1" applyFill="1" applyBorder="1" applyAlignment="1">
      <alignment horizontal="left" vertical="center"/>
    </xf>
    <xf numFmtId="0" fontId="1" fillId="0" borderId="52" xfId="7" applyFont="1" applyFill="1" applyBorder="1" applyAlignment="1">
      <alignment horizontal="left" vertical="center" wrapText="1"/>
    </xf>
    <xf numFmtId="0" fontId="48" fillId="2" borderId="0" xfId="7" applyFont="1" applyFill="1" applyBorder="1"/>
    <xf numFmtId="49" fontId="1" fillId="2" borderId="17" xfId="7" applyNumberFormat="1" applyFont="1" applyFill="1" applyBorder="1" applyAlignment="1">
      <alignment horizontal="center" vertical="center"/>
    </xf>
    <xf numFmtId="0" fontId="1" fillId="2" borderId="1" xfId="7" applyFont="1" applyFill="1" applyBorder="1" applyAlignment="1">
      <alignment horizontal="left" vertical="center" wrapText="1"/>
    </xf>
    <xf numFmtId="0" fontId="1" fillId="2" borderId="17" xfId="7" applyFont="1" applyFill="1" applyBorder="1" applyAlignment="1">
      <alignment horizontal="left" vertical="center" wrapText="1"/>
    </xf>
    <xf numFmtId="49" fontId="58" fillId="2" borderId="17" xfId="7" applyNumberFormat="1" applyFont="1" applyFill="1" applyBorder="1" applyAlignment="1">
      <alignment horizontal="right" vertical="center" wrapText="1" indent="1"/>
    </xf>
    <xf numFmtId="49" fontId="3" fillId="2" borderId="6" xfId="7" applyNumberFormat="1" applyFont="1" applyFill="1" applyBorder="1" applyAlignment="1">
      <alignment horizontal="right" vertical="center" wrapText="1" indent="1"/>
    </xf>
    <xf numFmtId="164" fontId="3" fillId="2" borderId="69" xfId="7" applyNumberFormat="1" applyFont="1" applyFill="1" applyBorder="1" applyAlignment="1">
      <alignment horizontal="right" vertical="center" wrapText="1" indent="1"/>
    </xf>
    <xf numFmtId="164" fontId="3" fillId="2" borderId="6" xfId="7" applyNumberFormat="1" applyFont="1" applyFill="1" applyBorder="1" applyAlignment="1">
      <alignment horizontal="right" vertical="center" wrapText="1" indent="1"/>
    </xf>
    <xf numFmtId="1" fontId="3" fillId="2" borderId="69" xfId="7" applyNumberFormat="1" applyFont="1" applyFill="1" applyBorder="1" applyAlignment="1">
      <alignment horizontal="right" vertical="center" wrapText="1" indent="1"/>
    </xf>
    <xf numFmtId="4" fontId="3" fillId="2" borderId="13" xfId="7" applyNumberFormat="1" applyFont="1" applyFill="1" applyBorder="1" applyAlignment="1">
      <alignment horizontal="right" vertical="center" wrapText="1" indent="1"/>
    </xf>
    <xf numFmtId="49" fontId="59" fillId="0" borderId="40" xfId="7" applyNumberFormat="1" applyFont="1" applyFill="1" applyBorder="1" applyAlignment="1">
      <alignment horizontal="right" vertical="center" indent="1"/>
    </xf>
    <xf numFmtId="49" fontId="4" fillId="0" borderId="40" xfId="7" applyNumberFormat="1" applyFont="1" applyFill="1" applyBorder="1" applyAlignment="1">
      <alignment horizontal="right" vertical="center" indent="1"/>
    </xf>
    <xf numFmtId="164" fontId="4" fillId="0" borderId="40" xfId="7" applyNumberFormat="1" applyFont="1" applyFill="1" applyBorder="1" applyAlignment="1">
      <alignment horizontal="right" vertical="center" indent="1"/>
    </xf>
    <xf numFmtId="3" fontId="4" fillId="0" borderId="40" xfId="7" applyNumberFormat="1" applyFont="1" applyFill="1" applyBorder="1" applyAlignment="1">
      <alignment horizontal="right" vertical="center" indent="1"/>
    </xf>
    <xf numFmtId="1" fontId="4" fillId="0" borderId="40" xfId="7" applyNumberFormat="1" applyFont="1" applyFill="1" applyBorder="1" applyAlignment="1">
      <alignment horizontal="right" vertical="center" indent="1"/>
    </xf>
    <xf numFmtId="49" fontId="26" fillId="0" borderId="10" xfId="7" applyNumberFormat="1" applyFont="1" applyBorder="1" applyAlignment="1">
      <alignment horizontal="center" wrapText="1"/>
    </xf>
    <xf numFmtId="1" fontId="3" fillId="0" borderId="69" xfId="7" applyNumberFormat="1" applyFont="1" applyFill="1" applyBorder="1" applyAlignment="1">
      <alignment horizontal="right" vertical="center" wrapText="1" indent="1"/>
    </xf>
    <xf numFmtId="49" fontId="25" fillId="0" borderId="10" xfId="7" applyNumberFormat="1" applyFont="1" applyBorder="1" applyAlignment="1">
      <alignment horizontal="center" wrapText="1"/>
    </xf>
    <xf numFmtId="4" fontId="3" fillId="0" borderId="28" xfId="7" applyNumberFormat="1" applyFont="1" applyFill="1" applyBorder="1" applyAlignment="1">
      <alignment horizontal="right" vertical="center" wrapText="1" indent="1"/>
    </xf>
    <xf numFmtId="49" fontId="1" fillId="0" borderId="10" xfId="7" applyNumberFormat="1" applyFont="1" applyFill="1" applyBorder="1" applyAlignment="1">
      <alignment horizontal="left" vertical="center"/>
    </xf>
    <xf numFmtId="0" fontId="1" fillId="0" borderId="28" xfId="7" applyFill="1" applyBorder="1"/>
    <xf numFmtId="0" fontId="26" fillId="0" borderId="13" xfId="7" applyFont="1" applyFill="1" applyBorder="1" applyAlignment="1">
      <alignment horizontal="left" vertical="center" wrapText="1"/>
    </xf>
    <xf numFmtId="0" fontId="9" fillId="0" borderId="73" xfId="7" applyFont="1" applyFill="1" applyBorder="1" applyAlignment="1">
      <alignment horizontal="center" vertical="center" wrapText="1"/>
    </xf>
    <xf numFmtId="49" fontId="25" fillId="0" borderId="59" xfId="7" applyNumberFormat="1" applyFont="1" applyBorder="1" applyAlignment="1">
      <alignment horizontal="center" wrapText="1"/>
    </xf>
    <xf numFmtId="164" fontId="3" fillId="0" borderId="66" xfId="7" applyNumberFormat="1" applyFont="1" applyFill="1" applyBorder="1" applyAlignment="1">
      <alignment horizontal="right" vertical="center" wrapText="1" indent="1"/>
    </xf>
    <xf numFmtId="1" fontId="3" fillId="0" borderId="66" xfId="7" applyNumberFormat="1" applyFont="1" applyFill="1" applyBorder="1" applyAlignment="1">
      <alignment horizontal="right" vertical="center" wrapText="1" indent="1"/>
    </xf>
    <xf numFmtId="0" fontId="1" fillId="0" borderId="0" xfId="7" applyFont="1" applyFill="1" applyBorder="1" applyAlignment="1">
      <alignment horizontal="center" vertical="center"/>
    </xf>
    <xf numFmtId="164" fontId="59" fillId="0" borderId="0" xfId="7" applyNumberFormat="1" applyFont="1" applyFill="1" applyBorder="1" applyAlignment="1">
      <alignment horizontal="right" vertical="center" wrapText="1" indent="1"/>
    </xf>
    <xf numFmtId="4" fontId="3" fillId="0" borderId="0" xfId="7" applyNumberFormat="1" applyFont="1" applyFill="1" applyBorder="1"/>
    <xf numFmtId="0" fontId="1" fillId="0" borderId="0" xfId="7" applyFont="1" applyFill="1" applyAlignment="1">
      <alignment horizontal="left" vertical="center"/>
    </xf>
    <xf numFmtId="4" fontId="3" fillId="0" borderId="0" xfId="7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1" fillId="0" borderId="0" xfId="0" applyFont="1" applyAlignme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5" fillId="0" borderId="45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2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3" fillId="0" borderId="42" xfId="2" applyFont="1" applyBorder="1" applyAlignment="1">
      <alignment horizontal="center" vertical="center" wrapText="1"/>
    </xf>
    <xf numFmtId="0" fontId="3" fillId="0" borderId="46" xfId="2" applyFont="1" applyBorder="1" applyAlignment="1">
      <alignment horizontal="center" vertical="center" wrapText="1"/>
    </xf>
    <xf numFmtId="0" fontId="3" fillId="0" borderId="17" xfId="2" applyFont="1" applyBorder="1" applyAlignment="1">
      <alignment horizontal="center" vertical="center" wrapText="1"/>
    </xf>
    <xf numFmtId="0" fontId="38" fillId="2" borderId="42" xfId="5" applyFont="1" applyFill="1" applyBorder="1" applyAlignment="1">
      <alignment horizontal="center" vertical="center" wrapText="1"/>
    </xf>
    <xf numFmtId="0" fontId="38" fillId="2" borderId="46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" fillId="0" borderId="45" xfId="2" applyFont="1" applyBorder="1" applyAlignment="1">
      <alignment horizontal="center" vertical="center" wrapText="1"/>
    </xf>
    <xf numFmtId="0" fontId="3" fillId="0" borderId="47" xfId="2" applyFont="1" applyBorder="1" applyAlignment="1">
      <alignment horizontal="center" vertical="center" wrapText="1"/>
    </xf>
    <xf numFmtId="0" fontId="3" fillId="0" borderId="41" xfId="2" applyFont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32" fillId="0" borderId="1" xfId="0" applyFont="1" applyBorder="1" applyAlignment="1">
      <alignment horizontal="right"/>
    </xf>
    <xf numFmtId="0" fontId="0" fillId="0" borderId="1" xfId="0" applyBorder="1" applyAlignment="1"/>
    <xf numFmtId="0" fontId="55" fillId="0" borderId="0" xfId="7" applyFont="1" applyFill="1" applyBorder="1" applyAlignment="1">
      <alignment horizontal="right"/>
    </xf>
    <xf numFmtId="0" fontId="9" fillId="0" borderId="0" xfId="7" applyFont="1" applyFill="1" applyBorder="1" applyAlignment="1">
      <alignment horizontal="left"/>
    </xf>
    <xf numFmtId="0" fontId="1" fillId="0" borderId="0" xfId="7" applyFont="1" applyFill="1" applyBorder="1" applyAlignment="1">
      <alignment horizontal="left"/>
    </xf>
    <xf numFmtId="164" fontId="4" fillId="4" borderId="42" xfId="7" applyNumberFormat="1" applyFont="1" applyFill="1" applyBorder="1" applyAlignment="1">
      <alignment horizontal="center" vertical="center" wrapText="1"/>
    </xf>
    <xf numFmtId="164" fontId="4" fillId="4" borderId="17" xfId="7" applyNumberFormat="1" applyFont="1" applyFill="1" applyBorder="1" applyAlignment="1">
      <alignment horizontal="center" vertical="center" wrapText="1"/>
    </xf>
    <xf numFmtId="164" fontId="4" fillId="4" borderId="49" xfId="7" applyNumberFormat="1" applyFont="1" applyFill="1" applyBorder="1" applyAlignment="1">
      <alignment horizontal="center" vertical="center" wrapText="1"/>
    </xf>
    <xf numFmtId="164" fontId="4" fillId="4" borderId="40" xfId="7" applyNumberFormat="1" applyFont="1" applyFill="1" applyBorder="1" applyAlignment="1">
      <alignment horizontal="center" vertical="center" wrapText="1"/>
    </xf>
    <xf numFmtId="0" fontId="3" fillId="4" borderId="17" xfId="7" applyFont="1" applyFill="1" applyBorder="1" applyAlignment="1">
      <alignment horizontal="center" vertical="center" wrapText="1"/>
    </xf>
    <xf numFmtId="0" fontId="9" fillId="0" borderId="49" xfId="7" applyFont="1" applyFill="1" applyBorder="1" applyAlignment="1">
      <alignment horizontal="center" vertical="center" wrapText="1"/>
    </xf>
    <xf numFmtId="0" fontId="1" fillId="0" borderId="50" xfId="7" applyFont="1" applyFill="1" applyBorder="1" applyAlignment="1">
      <alignment horizontal="center" vertical="center"/>
    </xf>
    <xf numFmtId="0" fontId="1" fillId="0" borderId="40" xfId="7" applyFont="1" applyFill="1" applyBorder="1" applyAlignment="1">
      <alignment horizontal="center" vertical="center"/>
    </xf>
    <xf numFmtId="0" fontId="9" fillId="0" borderId="49" xfId="7" applyFont="1" applyFill="1" applyBorder="1" applyAlignment="1">
      <alignment horizontal="center" wrapText="1"/>
    </xf>
    <xf numFmtId="0" fontId="1" fillId="0" borderId="50" xfId="7" applyFont="1" applyFill="1" applyBorder="1" applyAlignment="1"/>
    <xf numFmtId="0" fontId="1" fillId="0" borderId="40" xfId="7" applyFont="1" applyFill="1" applyBorder="1" applyAlignment="1"/>
    <xf numFmtId="0" fontId="9" fillId="0" borderId="0" xfId="7" applyFont="1" applyFill="1" applyBorder="1" applyAlignment="1">
      <alignment horizontal="center" vertical="center" wrapText="1"/>
    </xf>
    <xf numFmtId="4" fontId="4" fillId="4" borderId="42" xfId="7" applyNumberFormat="1" applyFont="1" applyFill="1" applyBorder="1" applyAlignment="1">
      <alignment horizontal="center" vertical="center" wrapText="1"/>
    </xf>
    <xf numFmtId="4" fontId="4" fillId="4" borderId="17" xfId="7" applyNumberFormat="1" applyFont="1" applyFill="1" applyBorder="1" applyAlignment="1">
      <alignment horizontal="center" vertical="center" wrapText="1"/>
    </xf>
    <xf numFmtId="0" fontId="35" fillId="4" borderId="49" xfId="7" applyFont="1" applyFill="1" applyBorder="1" applyAlignment="1">
      <alignment horizontal="center" vertical="center"/>
    </xf>
    <xf numFmtId="0" fontId="47" fillId="4" borderId="50" xfId="7" applyFont="1" applyFill="1" applyBorder="1" applyAlignment="1">
      <alignment horizontal="center" vertical="center"/>
    </xf>
    <xf numFmtId="0" fontId="47" fillId="4" borderId="40" xfId="7" applyFont="1" applyFill="1" applyBorder="1" applyAlignment="1">
      <alignment horizontal="center" vertical="center"/>
    </xf>
    <xf numFmtId="0" fontId="9" fillId="0" borderId="49" xfId="7" applyFont="1" applyFill="1" applyBorder="1" applyAlignment="1">
      <alignment horizontal="center" vertical="center"/>
    </xf>
    <xf numFmtId="164" fontId="59" fillId="4" borderId="42" xfId="7" applyNumberFormat="1" applyFont="1" applyFill="1" applyBorder="1" applyAlignment="1">
      <alignment horizontal="center" vertical="center" wrapText="1"/>
    </xf>
    <xf numFmtId="0" fontId="58" fillId="4" borderId="17" xfId="7" applyFont="1" applyFill="1" applyBorder="1" applyAlignment="1">
      <alignment horizontal="center" vertical="center" wrapText="1"/>
    </xf>
    <xf numFmtId="0" fontId="9" fillId="0" borderId="49" xfId="1" applyFont="1" applyBorder="1" applyAlignment="1">
      <alignment horizontal="center"/>
    </xf>
    <xf numFmtId="0" fontId="9" fillId="0" borderId="50" xfId="1" applyFont="1" applyBorder="1" applyAlignment="1">
      <alignment horizontal="center"/>
    </xf>
    <xf numFmtId="0" fontId="9" fillId="0" borderId="40" xfId="1" applyFont="1" applyBorder="1" applyAlignment="1">
      <alignment horizontal="center"/>
    </xf>
  </cellXfs>
  <cellStyles count="8">
    <cellStyle name="Čárka" xfId="6" builtinId="3"/>
    <cellStyle name="Měna" xfId="4" builtinId="4"/>
    <cellStyle name="měny 2" xfId="3"/>
    <cellStyle name="Normální" xfId="0" builtinId="0"/>
    <cellStyle name="normální 2" xfId="1"/>
    <cellStyle name="normální 2 2" xfId="2"/>
    <cellStyle name="Normální 3" xfId="7"/>
    <cellStyle name="normální 7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8"/>
  <sheetViews>
    <sheetView workbookViewId="0">
      <selection activeCell="C30" sqref="C30"/>
    </sheetView>
  </sheetViews>
  <sheetFormatPr defaultRowHeight="15" x14ac:dyDescent="0.25"/>
  <cols>
    <col min="1" max="1" width="1" customWidth="1"/>
    <col min="2" max="2" width="32.140625" customWidth="1"/>
    <col min="3" max="3" width="13.28515625" customWidth="1"/>
    <col min="4" max="4" width="14.7109375" customWidth="1"/>
    <col min="5" max="5" width="13" customWidth="1"/>
    <col min="6" max="7" width="13.140625" customWidth="1"/>
    <col min="9" max="9" width="9.140625" style="199"/>
  </cols>
  <sheetData>
    <row r="2" spans="2:9" ht="12.75" customHeight="1" x14ac:dyDescent="0.25">
      <c r="E2" s="967" t="s">
        <v>0</v>
      </c>
      <c r="F2" s="967"/>
      <c r="G2" s="967"/>
    </row>
    <row r="3" spans="2:9" x14ac:dyDescent="0.25">
      <c r="I3" s="200"/>
    </row>
    <row r="4" spans="2:9" ht="14.1" customHeight="1" x14ac:dyDescent="0.25">
      <c r="B4" s="965" t="s">
        <v>1</v>
      </c>
      <c r="C4" s="966"/>
      <c r="D4" s="966"/>
      <c r="E4" s="966"/>
      <c r="F4" s="966"/>
      <c r="G4" s="966"/>
    </row>
    <row r="5" spans="2:9" ht="14.1" customHeight="1" x14ac:dyDescent="0.25">
      <c r="B5" s="965" t="s">
        <v>278</v>
      </c>
      <c r="C5" s="966"/>
      <c r="D5" s="966"/>
      <c r="E5" s="966"/>
      <c r="F5" s="966"/>
      <c r="G5" s="966"/>
    </row>
    <row r="6" spans="2:9" ht="14.1" customHeight="1" thickBot="1" x14ac:dyDescent="0.3">
      <c r="B6" s="201"/>
      <c r="C6" s="202"/>
      <c r="D6" s="202"/>
      <c r="E6" s="202"/>
      <c r="F6" s="202"/>
      <c r="G6" s="203" t="s">
        <v>221</v>
      </c>
    </row>
    <row r="7" spans="2:9" s="204" customFormat="1" ht="14.1" customHeight="1" x14ac:dyDescent="0.25">
      <c r="B7" s="970" t="s">
        <v>279</v>
      </c>
      <c r="C7" s="972" t="s">
        <v>280</v>
      </c>
      <c r="D7" s="972" t="s">
        <v>281</v>
      </c>
      <c r="E7" s="972" t="s">
        <v>282</v>
      </c>
      <c r="F7" s="972" t="s">
        <v>283</v>
      </c>
      <c r="G7" s="968" t="s">
        <v>284</v>
      </c>
      <c r="I7" s="199"/>
    </row>
    <row r="8" spans="2:9" ht="42.75" customHeight="1" thickBot="1" x14ac:dyDescent="0.3">
      <c r="B8" s="971"/>
      <c r="C8" s="973"/>
      <c r="D8" s="973"/>
      <c r="E8" s="973"/>
      <c r="F8" s="973"/>
      <c r="G8" s="969"/>
    </row>
    <row r="9" spans="2:9" ht="14.1" customHeight="1" thickBot="1" x14ac:dyDescent="0.3">
      <c r="B9" s="205" t="s">
        <v>285</v>
      </c>
      <c r="C9" s="206">
        <f>C10+C11+C12+C13+C14+C15</f>
        <v>510224</v>
      </c>
      <c r="D9" s="207">
        <f>D10+D11+D12+D13+D14+D15</f>
        <v>554617</v>
      </c>
      <c r="E9" s="206">
        <f>E10+E11+E12+E13+E14+E15</f>
        <v>291416</v>
      </c>
      <c r="F9" s="208">
        <f>E9/C9*100</f>
        <v>57.115306218445227</v>
      </c>
      <c r="G9" s="208">
        <f>E9/D9*100</f>
        <v>52.543647237643277</v>
      </c>
    </row>
    <row r="10" spans="2:9" ht="14.1" customHeight="1" x14ac:dyDescent="0.25">
      <c r="B10" s="209" t="s">
        <v>2</v>
      </c>
      <c r="C10" s="210">
        <v>55938</v>
      </c>
      <c r="D10" s="211">
        <v>57130.1</v>
      </c>
      <c r="E10" s="210">
        <v>36551</v>
      </c>
      <c r="F10" s="212">
        <f t="shared" ref="F10:F50" si="0">E10/C10*100</f>
        <v>65.341985769959592</v>
      </c>
      <c r="G10" s="212">
        <f t="shared" ref="G10:G57" si="1">E10/D10*100</f>
        <v>63.978533207538582</v>
      </c>
    </row>
    <row r="11" spans="2:9" ht="14.1" customHeight="1" x14ac:dyDescent="0.25">
      <c r="B11" s="213" t="s">
        <v>3</v>
      </c>
      <c r="C11" s="214">
        <v>26896</v>
      </c>
      <c r="D11" s="215">
        <v>26911</v>
      </c>
      <c r="E11" s="214">
        <v>15792</v>
      </c>
      <c r="F11" s="216">
        <f t="shared" si="0"/>
        <v>58.715050565139791</v>
      </c>
      <c r="G11" s="216">
        <f t="shared" si="1"/>
        <v>58.682323213555797</v>
      </c>
    </row>
    <row r="12" spans="2:9" ht="14.1" customHeight="1" x14ac:dyDescent="0.25">
      <c r="B12" s="213" t="s">
        <v>4</v>
      </c>
      <c r="C12" s="214">
        <v>16112</v>
      </c>
      <c r="D12" s="215">
        <v>16682</v>
      </c>
      <c r="E12" s="214">
        <v>14296</v>
      </c>
      <c r="F12" s="216">
        <f t="shared" si="0"/>
        <v>88.728897715988083</v>
      </c>
      <c r="G12" s="216">
        <f t="shared" si="1"/>
        <v>85.69715861407505</v>
      </c>
    </row>
    <row r="13" spans="2:9" ht="14.1" customHeight="1" x14ac:dyDescent="0.25">
      <c r="B13" s="213" t="s">
        <v>213</v>
      </c>
      <c r="C13" s="214">
        <v>6173</v>
      </c>
      <c r="D13" s="215">
        <v>6393.5</v>
      </c>
      <c r="E13" s="214">
        <v>3518</v>
      </c>
      <c r="F13" s="216">
        <f t="shared" si="0"/>
        <v>56.990118256925314</v>
      </c>
      <c r="G13" s="216">
        <f t="shared" si="1"/>
        <v>55.024634394306716</v>
      </c>
    </row>
    <row r="14" spans="2:9" ht="14.1" customHeight="1" x14ac:dyDescent="0.25">
      <c r="B14" s="213" t="s">
        <v>286</v>
      </c>
      <c r="C14" s="214">
        <v>405105</v>
      </c>
      <c r="D14" s="215">
        <v>446969</v>
      </c>
      <c r="E14" s="214">
        <v>220920</v>
      </c>
      <c r="F14" s="216">
        <f t="shared" si="0"/>
        <v>54.53400970118858</v>
      </c>
      <c r="G14" s="216">
        <f t="shared" si="1"/>
        <v>49.426246562960742</v>
      </c>
    </row>
    <row r="15" spans="2:9" ht="14.1" customHeight="1" thickBot="1" x14ac:dyDescent="0.3">
      <c r="B15" s="217" t="s">
        <v>214</v>
      </c>
      <c r="C15" s="218">
        <v>0</v>
      </c>
      <c r="D15" s="219">
        <v>531.4</v>
      </c>
      <c r="E15" s="218">
        <v>339</v>
      </c>
      <c r="F15" s="220"/>
      <c r="G15" s="220">
        <f t="shared" si="1"/>
        <v>63.793752352277011</v>
      </c>
    </row>
    <row r="16" spans="2:9" ht="14.1" customHeight="1" thickBot="1" x14ac:dyDescent="0.3">
      <c r="B16" s="205" t="s">
        <v>287</v>
      </c>
      <c r="C16" s="206">
        <f>C17+C27+C37+C41+C42+C45+C48+C49+C50+C51+C52+C53+C54</f>
        <v>629091</v>
      </c>
      <c r="D16" s="207">
        <f>D17+D27+D37+D41+D42+D45+D48+D49+D50+D51+D52+D53+D54+D55</f>
        <v>692731.79999999981</v>
      </c>
      <c r="E16" s="206">
        <f>E17+E27+E37+E41+E42+E45+E48+E49+E50+E51+E52+E53+E54+E55</f>
        <v>346279</v>
      </c>
      <c r="F16" s="208">
        <f t="shared" si="0"/>
        <v>55.044341756598016</v>
      </c>
      <c r="G16" s="208">
        <f t="shared" si="1"/>
        <v>49.987455462561428</v>
      </c>
    </row>
    <row r="17" spans="2:7" ht="14.1" customHeight="1" thickBot="1" x14ac:dyDescent="0.3">
      <c r="B17" s="205" t="s">
        <v>56</v>
      </c>
      <c r="C17" s="206">
        <f>C18+C19+C20+C21+C22+C23+C24+C25+C26</f>
        <v>138766</v>
      </c>
      <c r="D17" s="207">
        <f t="shared" ref="D17:E17" si="2">D18+D19+D20+D21+D22+D23+D24+D25+D26</f>
        <v>140608.69999999998</v>
      </c>
      <c r="E17" s="206">
        <f t="shared" si="2"/>
        <v>75844</v>
      </c>
      <c r="F17" s="208">
        <f t="shared" si="0"/>
        <v>54.656039663894617</v>
      </c>
      <c r="G17" s="208">
        <f t="shared" si="1"/>
        <v>53.939763329011662</v>
      </c>
    </row>
    <row r="18" spans="2:7" ht="14.1" customHeight="1" x14ac:dyDescent="0.25">
      <c r="B18" s="209" t="s">
        <v>7</v>
      </c>
      <c r="C18" s="210">
        <v>55938</v>
      </c>
      <c r="D18" s="211">
        <v>57130</v>
      </c>
      <c r="E18" s="210">
        <v>36386</v>
      </c>
      <c r="F18" s="212">
        <f t="shared" si="0"/>
        <v>65.047016339518748</v>
      </c>
      <c r="G18" s="212">
        <f t="shared" si="1"/>
        <v>63.689830211797663</v>
      </c>
    </row>
    <row r="19" spans="2:7" ht="14.1" customHeight="1" x14ac:dyDescent="0.25">
      <c r="B19" s="213" t="s">
        <v>8</v>
      </c>
      <c r="C19" s="214">
        <v>17073</v>
      </c>
      <c r="D19" s="215">
        <v>17068.099999999999</v>
      </c>
      <c r="E19" s="214">
        <v>7418</v>
      </c>
      <c r="F19" s="216">
        <f t="shared" si="0"/>
        <v>43.448720201487731</v>
      </c>
      <c r="G19" s="216">
        <f t="shared" si="1"/>
        <v>43.461193688811292</v>
      </c>
    </row>
    <row r="20" spans="2:7" ht="14.1" customHeight="1" x14ac:dyDescent="0.25">
      <c r="B20" s="213" t="s">
        <v>9</v>
      </c>
      <c r="C20" s="214">
        <v>17164</v>
      </c>
      <c r="D20" s="215">
        <v>17616.2</v>
      </c>
      <c r="E20" s="214">
        <v>5150</v>
      </c>
      <c r="F20" s="216">
        <f t="shared" si="0"/>
        <v>30.004660918200887</v>
      </c>
      <c r="G20" s="216">
        <f t="shared" si="1"/>
        <v>29.23445464969744</v>
      </c>
    </row>
    <row r="21" spans="2:7" ht="14.1" customHeight="1" x14ac:dyDescent="0.25">
      <c r="B21" s="213" t="s">
        <v>10</v>
      </c>
      <c r="C21" s="214">
        <v>12599</v>
      </c>
      <c r="D21" s="215">
        <v>12692</v>
      </c>
      <c r="E21" s="214">
        <v>6380</v>
      </c>
      <c r="F21" s="216">
        <f t="shared" si="0"/>
        <v>50.63893959838083</v>
      </c>
      <c r="G21" s="216">
        <f t="shared" si="1"/>
        <v>50.267885282067446</v>
      </c>
    </row>
    <row r="22" spans="2:7" ht="14.1" customHeight="1" x14ac:dyDescent="0.25">
      <c r="B22" s="213" t="s">
        <v>11</v>
      </c>
      <c r="C22" s="214">
        <v>4896</v>
      </c>
      <c r="D22" s="215">
        <v>4921</v>
      </c>
      <c r="E22" s="214">
        <v>2711</v>
      </c>
      <c r="F22" s="216">
        <f t="shared" si="0"/>
        <v>55.371732026143796</v>
      </c>
      <c r="G22" s="216">
        <f t="shared" si="1"/>
        <v>55.0904287746393</v>
      </c>
    </row>
    <row r="23" spans="2:7" ht="14.1" customHeight="1" x14ac:dyDescent="0.25">
      <c r="B23" s="213" t="s">
        <v>12</v>
      </c>
      <c r="C23" s="214">
        <v>6323</v>
      </c>
      <c r="D23" s="215">
        <v>6323</v>
      </c>
      <c r="E23" s="214">
        <v>2369</v>
      </c>
      <c r="F23" s="216">
        <f t="shared" si="0"/>
        <v>37.466392535188994</v>
      </c>
      <c r="G23" s="216">
        <f t="shared" si="1"/>
        <v>37.466392535188994</v>
      </c>
    </row>
    <row r="24" spans="2:7" ht="14.1" customHeight="1" x14ac:dyDescent="0.25">
      <c r="B24" s="213" t="s">
        <v>13</v>
      </c>
      <c r="C24" s="214">
        <v>24267</v>
      </c>
      <c r="D24" s="215">
        <v>24337</v>
      </c>
      <c r="E24" s="214">
        <v>15205</v>
      </c>
      <c r="F24" s="216">
        <f t="shared" si="0"/>
        <v>62.657106358429139</v>
      </c>
      <c r="G24" s="216">
        <f t="shared" si="1"/>
        <v>62.476887044417964</v>
      </c>
    </row>
    <row r="25" spans="2:7" ht="14.1" customHeight="1" x14ac:dyDescent="0.25">
      <c r="B25" s="213" t="s">
        <v>4</v>
      </c>
      <c r="C25" s="214">
        <v>471</v>
      </c>
      <c r="D25" s="215">
        <v>484</v>
      </c>
      <c r="E25" s="214">
        <v>220</v>
      </c>
      <c r="F25" s="216">
        <f t="shared" si="0"/>
        <v>46.709129511677283</v>
      </c>
      <c r="G25" s="216">
        <f t="shared" si="1"/>
        <v>45.454545454545453</v>
      </c>
    </row>
    <row r="26" spans="2:7" ht="14.1" customHeight="1" thickBot="1" x14ac:dyDescent="0.3">
      <c r="B26" s="221" t="s">
        <v>5</v>
      </c>
      <c r="C26" s="218">
        <v>35</v>
      </c>
      <c r="D26" s="219">
        <v>37.4</v>
      </c>
      <c r="E26" s="218">
        <v>5</v>
      </c>
      <c r="F26" s="220">
        <f t="shared" si="0"/>
        <v>14.285714285714285</v>
      </c>
      <c r="G26" s="220">
        <f t="shared" si="1"/>
        <v>13.368983957219251</v>
      </c>
    </row>
    <row r="27" spans="2:7" ht="14.1" customHeight="1" thickBot="1" x14ac:dyDescent="0.3">
      <c r="B27" s="205" t="s">
        <v>288</v>
      </c>
      <c r="C27" s="206">
        <f>C28+C29+C30+C31+C32+C33+C34+C35+C36</f>
        <v>57358</v>
      </c>
      <c r="D27" s="207">
        <f t="shared" ref="D27:E27" si="3">D28+D29+D30+D31+D32+D33+D34+D35+D36</f>
        <v>61178.000000000007</v>
      </c>
      <c r="E27" s="206">
        <f t="shared" si="3"/>
        <v>32735</v>
      </c>
      <c r="F27" s="208">
        <f t="shared" si="0"/>
        <v>57.07137626834966</v>
      </c>
      <c r="G27" s="208">
        <f t="shared" si="1"/>
        <v>53.507796920461594</v>
      </c>
    </row>
    <row r="28" spans="2:7" ht="14.1" customHeight="1" x14ac:dyDescent="0.25">
      <c r="B28" s="209" t="s">
        <v>14</v>
      </c>
      <c r="C28" s="210">
        <v>2863</v>
      </c>
      <c r="D28" s="211">
        <v>2868.4</v>
      </c>
      <c r="E28" s="210">
        <v>1240</v>
      </c>
      <c r="F28" s="212">
        <f t="shared" si="0"/>
        <v>43.311212015368497</v>
      </c>
      <c r="G28" s="212">
        <f t="shared" si="1"/>
        <v>43.229675080184073</v>
      </c>
    </row>
    <row r="29" spans="2:7" x14ac:dyDescent="0.25">
      <c r="B29" s="213" t="s">
        <v>15</v>
      </c>
      <c r="C29" s="214">
        <v>9483</v>
      </c>
      <c r="D29" s="215">
        <v>9898.7999999999993</v>
      </c>
      <c r="E29" s="214">
        <v>5736</v>
      </c>
      <c r="F29" s="216">
        <f t="shared" si="0"/>
        <v>60.487187598861127</v>
      </c>
      <c r="G29" s="216">
        <f t="shared" si="1"/>
        <v>57.946417747605771</v>
      </c>
    </row>
    <row r="30" spans="2:7" x14ac:dyDescent="0.25">
      <c r="B30" s="213" t="s">
        <v>16</v>
      </c>
      <c r="C30" s="214">
        <v>3848</v>
      </c>
      <c r="D30" s="215">
        <v>3722.7</v>
      </c>
      <c r="E30" s="214">
        <v>1286</v>
      </c>
      <c r="F30" s="216">
        <f t="shared" si="0"/>
        <v>33.419958419958419</v>
      </c>
      <c r="G30" s="216">
        <f t="shared" si="1"/>
        <v>34.544819620168163</v>
      </c>
    </row>
    <row r="31" spans="2:7" x14ac:dyDescent="0.25">
      <c r="B31" s="213" t="s">
        <v>17</v>
      </c>
      <c r="C31" s="214">
        <v>0</v>
      </c>
      <c r="D31" s="215">
        <v>0</v>
      </c>
      <c r="E31" s="214">
        <v>0</v>
      </c>
      <c r="F31" s="216">
        <v>0</v>
      </c>
      <c r="G31" s="216">
        <v>0</v>
      </c>
    </row>
    <row r="32" spans="2:7" x14ac:dyDescent="0.25">
      <c r="B32" s="213" t="s">
        <v>18</v>
      </c>
      <c r="C32" s="214">
        <v>12268</v>
      </c>
      <c r="D32" s="215">
        <v>14875.1</v>
      </c>
      <c r="E32" s="214">
        <v>3748</v>
      </c>
      <c r="F32" s="216">
        <f t="shared" si="0"/>
        <v>30.551027062275836</v>
      </c>
      <c r="G32" s="216">
        <f t="shared" si="1"/>
        <v>25.196469267433496</v>
      </c>
    </row>
    <row r="33" spans="2:7" x14ac:dyDescent="0.25">
      <c r="B33" s="213" t="s">
        <v>19</v>
      </c>
      <c r="C33" s="214">
        <v>387</v>
      </c>
      <c r="D33" s="215">
        <v>394.7</v>
      </c>
      <c r="E33" s="214">
        <v>226</v>
      </c>
      <c r="F33" s="216">
        <f t="shared" si="0"/>
        <v>58.39793281653747</v>
      </c>
      <c r="G33" s="216">
        <f t="shared" si="1"/>
        <v>57.258677476564479</v>
      </c>
    </row>
    <row r="34" spans="2:7" x14ac:dyDescent="0.25">
      <c r="B34" s="213" t="s">
        <v>20</v>
      </c>
      <c r="C34" s="214">
        <v>247</v>
      </c>
      <c r="D34" s="215">
        <v>253.9</v>
      </c>
      <c r="E34" s="214">
        <v>100</v>
      </c>
      <c r="F34" s="216">
        <f t="shared" si="0"/>
        <v>40.48582995951417</v>
      </c>
      <c r="G34" s="216">
        <f t="shared" si="1"/>
        <v>39.385584875935407</v>
      </c>
    </row>
    <row r="35" spans="2:7" x14ac:dyDescent="0.25">
      <c r="B35" s="213" t="s">
        <v>4</v>
      </c>
      <c r="C35" s="214">
        <v>15661</v>
      </c>
      <c r="D35" s="215">
        <v>16228</v>
      </c>
      <c r="E35" s="214">
        <v>13899</v>
      </c>
      <c r="F35" s="216">
        <f t="shared" si="0"/>
        <v>88.749122022859325</v>
      </c>
      <c r="G35" s="216">
        <f t="shared" si="1"/>
        <v>85.648262262755722</v>
      </c>
    </row>
    <row r="36" spans="2:7" ht="15.75" thickBot="1" x14ac:dyDescent="0.3">
      <c r="B36" s="221" t="s">
        <v>5</v>
      </c>
      <c r="C36" s="218">
        <v>12601</v>
      </c>
      <c r="D36" s="219">
        <v>12936.4</v>
      </c>
      <c r="E36" s="218">
        <v>6500</v>
      </c>
      <c r="F36" s="220">
        <f t="shared" si="0"/>
        <v>51.583207681930013</v>
      </c>
      <c r="G36" s="220">
        <f t="shared" si="1"/>
        <v>50.245818001917073</v>
      </c>
    </row>
    <row r="37" spans="2:7" ht="15.75" thickBot="1" x14ac:dyDescent="0.3">
      <c r="B37" s="222" t="s">
        <v>289</v>
      </c>
      <c r="C37" s="206">
        <f>C38+C39+C40</f>
        <v>405105</v>
      </c>
      <c r="D37" s="207">
        <f t="shared" ref="D37:E37" si="4">D38+D39+D40</f>
        <v>446969</v>
      </c>
      <c r="E37" s="206">
        <f t="shared" si="4"/>
        <v>220920</v>
      </c>
      <c r="F37" s="208">
        <f t="shared" si="0"/>
        <v>54.53400970118858</v>
      </c>
      <c r="G37" s="208">
        <f t="shared" si="1"/>
        <v>49.426246562960742</v>
      </c>
    </row>
    <row r="38" spans="2:7" x14ac:dyDescent="0.25">
      <c r="B38" s="209" t="s">
        <v>36</v>
      </c>
      <c r="C38" s="210">
        <v>1308</v>
      </c>
      <c r="D38" s="211">
        <v>2040</v>
      </c>
      <c r="E38" s="210">
        <v>8709</v>
      </c>
      <c r="F38" s="212">
        <f t="shared" si="0"/>
        <v>665.82568807339453</v>
      </c>
      <c r="G38" s="212">
        <f t="shared" si="1"/>
        <v>426.91176470588238</v>
      </c>
    </row>
    <row r="39" spans="2:7" x14ac:dyDescent="0.25">
      <c r="B39" s="213" t="s">
        <v>21</v>
      </c>
      <c r="C39" s="214">
        <v>292409</v>
      </c>
      <c r="D39" s="215">
        <v>321352</v>
      </c>
      <c r="E39" s="214">
        <v>152063</v>
      </c>
      <c r="F39" s="216">
        <f t="shared" si="0"/>
        <v>52.003529303133625</v>
      </c>
      <c r="G39" s="216">
        <f t="shared" si="1"/>
        <v>47.319761507630261</v>
      </c>
    </row>
    <row r="40" spans="2:7" x14ac:dyDescent="0.25">
      <c r="B40" s="213" t="s">
        <v>290</v>
      </c>
      <c r="C40" s="214">
        <v>111388</v>
      </c>
      <c r="D40" s="215">
        <v>123577</v>
      </c>
      <c r="E40" s="214">
        <v>60148</v>
      </c>
      <c r="F40" s="216">
        <f t="shared" si="0"/>
        <v>53.998635400581755</v>
      </c>
      <c r="G40" s="216">
        <f t="shared" si="1"/>
        <v>48.672487598825029</v>
      </c>
    </row>
    <row r="41" spans="2:7" ht="15.75" thickBot="1" x14ac:dyDescent="0.3">
      <c r="B41" s="223" t="s">
        <v>291</v>
      </c>
      <c r="C41" s="224">
        <v>0</v>
      </c>
      <c r="D41" s="225">
        <v>317.60000000000002</v>
      </c>
      <c r="E41" s="224">
        <v>39</v>
      </c>
      <c r="F41" s="226"/>
      <c r="G41" s="226">
        <f t="shared" si="1"/>
        <v>12.279596977329973</v>
      </c>
    </row>
    <row r="42" spans="2:7" ht="26.25" thickBot="1" x14ac:dyDescent="0.3">
      <c r="B42" s="222" t="s">
        <v>292</v>
      </c>
      <c r="C42" s="206">
        <f>C43+C44</f>
        <v>7596</v>
      </c>
      <c r="D42" s="207">
        <f t="shared" ref="D42:E42" si="5">D43+D44</f>
        <v>7614.2</v>
      </c>
      <c r="E42" s="206">
        <f t="shared" si="5"/>
        <v>1793</v>
      </c>
      <c r="F42" s="208">
        <f t="shared" si="0"/>
        <v>23.604528699315431</v>
      </c>
      <c r="G42" s="208">
        <f t="shared" si="1"/>
        <v>23.548107483386303</v>
      </c>
    </row>
    <row r="43" spans="2:7" x14ac:dyDescent="0.25">
      <c r="B43" s="209" t="s">
        <v>22</v>
      </c>
      <c r="C43" s="210">
        <v>5386</v>
      </c>
      <c r="D43" s="211">
        <v>5376</v>
      </c>
      <c r="E43" s="210">
        <v>1222</v>
      </c>
      <c r="F43" s="212">
        <f t="shared" si="0"/>
        <v>22.688451541032308</v>
      </c>
      <c r="G43" s="212">
        <f t="shared" si="1"/>
        <v>22.730654761904763</v>
      </c>
    </row>
    <row r="44" spans="2:7" ht="15.75" thickBot="1" x14ac:dyDescent="0.3">
      <c r="B44" s="221" t="s">
        <v>23</v>
      </c>
      <c r="C44" s="218">
        <v>2210</v>
      </c>
      <c r="D44" s="219">
        <v>2238.1999999999998</v>
      </c>
      <c r="E44" s="218">
        <v>571</v>
      </c>
      <c r="F44" s="220">
        <f t="shared" si="0"/>
        <v>25.837104072398194</v>
      </c>
      <c r="G44" s="220">
        <f t="shared" si="1"/>
        <v>25.51157179876687</v>
      </c>
    </row>
    <row r="45" spans="2:7" ht="15.75" thickBot="1" x14ac:dyDescent="0.3">
      <c r="B45" s="222" t="s">
        <v>293</v>
      </c>
      <c r="C45" s="206">
        <f>C46+C47</f>
        <v>7669</v>
      </c>
      <c r="D45" s="207">
        <f t="shared" ref="D45:E45" si="6">D46+D47</f>
        <v>8472.5</v>
      </c>
      <c r="E45" s="206">
        <f t="shared" si="6"/>
        <v>3691</v>
      </c>
      <c r="F45" s="208">
        <f t="shared" si="0"/>
        <v>48.128830355978614</v>
      </c>
      <c r="G45" s="208">
        <f t="shared" si="1"/>
        <v>43.564473295957512</v>
      </c>
    </row>
    <row r="46" spans="2:7" x14ac:dyDescent="0.25">
      <c r="B46" s="209" t="s">
        <v>22</v>
      </c>
      <c r="C46" s="210">
        <v>5719</v>
      </c>
      <c r="D46" s="211">
        <v>6214.7</v>
      </c>
      <c r="E46" s="210">
        <v>2860</v>
      </c>
      <c r="F46" s="212">
        <f t="shared" si="0"/>
        <v>50.008742787200553</v>
      </c>
      <c r="G46" s="212">
        <f t="shared" si="1"/>
        <v>46.019920511046394</v>
      </c>
    </row>
    <row r="47" spans="2:7" ht="15.75" thickBot="1" x14ac:dyDescent="0.3">
      <c r="B47" s="221" t="s">
        <v>23</v>
      </c>
      <c r="C47" s="218">
        <v>1950</v>
      </c>
      <c r="D47" s="219">
        <v>2257.8000000000002</v>
      </c>
      <c r="E47" s="218">
        <v>831</v>
      </c>
      <c r="F47" s="220">
        <f t="shared" si="0"/>
        <v>42.615384615384613</v>
      </c>
      <c r="G47" s="220">
        <f t="shared" si="1"/>
        <v>36.80574010098325</v>
      </c>
    </row>
    <row r="48" spans="2:7" ht="26.25" thickBot="1" x14ac:dyDescent="0.3">
      <c r="B48" s="222" t="s">
        <v>294</v>
      </c>
      <c r="C48" s="206">
        <v>1380</v>
      </c>
      <c r="D48" s="207">
        <v>1381.1</v>
      </c>
      <c r="E48" s="206">
        <v>244</v>
      </c>
      <c r="F48" s="208">
        <f t="shared" si="0"/>
        <v>17.681159420289855</v>
      </c>
      <c r="G48" s="208">
        <f t="shared" si="1"/>
        <v>17.667076967634497</v>
      </c>
    </row>
    <row r="49" spans="2:7" ht="15.75" thickBot="1" x14ac:dyDescent="0.3">
      <c r="B49" s="205" t="s">
        <v>24</v>
      </c>
      <c r="C49" s="206">
        <v>882</v>
      </c>
      <c r="D49" s="207">
        <v>1138.4000000000001</v>
      </c>
      <c r="E49" s="206">
        <v>473</v>
      </c>
      <c r="F49" s="208">
        <f t="shared" si="0"/>
        <v>53.628117913832199</v>
      </c>
      <c r="G49" s="208">
        <f t="shared" si="1"/>
        <v>41.549543218552351</v>
      </c>
    </row>
    <row r="50" spans="2:7" ht="15.75" thickBot="1" x14ac:dyDescent="0.3">
      <c r="B50" s="205" t="s">
        <v>25</v>
      </c>
      <c r="C50" s="206">
        <v>10335</v>
      </c>
      <c r="D50" s="207">
        <v>10095</v>
      </c>
      <c r="E50" s="206">
        <v>5245</v>
      </c>
      <c r="F50" s="208">
        <f t="shared" si="0"/>
        <v>50.749879051765845</v>
      </c>
      <c r="G50" s="208">
        <f t="shared" si="1"/>
        <v>51.956414066369497</v>
      </c>
    </row>
    <row r="51" spans="2:7" ht="15.75" thickBot="1" x14ac:dyDescent="0.3">
      <c r="B51" s="227" t="s">
        <v>295</v>
      </c>
      <c r="C51" s="206">
        <v>0</v>
      </c>
      <c r="D51" s="207">
        <v>610</v>
      </c>
      <c r="E51" s="206">
        <v>245</v>
      </c>
      <c r="F51" s="208">
        <v>0</v>
      </c>
      <c r="G51" s="208">
        <f t="shared" si="1"/>
        <v>40.16393442622951</v>
      </c>
    </row>
    <row r="52" spans="2:7" ht="15.75" thickBot="1" x14ac:dyDescent="0.3">
      <c r="B52" s="228" t="s">
        <v>215</v>
      </c>
      <c r="C52" s="229">
        <v>0</v>
      </c>
      <c r="D52" s="230">
        <v>4333.6000000000004</v>
      </c>
      <c r="E52" s="229">
        <v>3861</v>
      </c>
      <c r="F52" s="231">
        <v>0</v>
      </c>
      <c r="G52" s="231">
        <f t="shared" si="1"/>
        <v>89.094517260476266</v>
      </c>
    </row>
    <row r="53" spans="2:7" ht="15.75" thickBot="1" x14ac:dyDescent="0.3">
      <c r="B53" s="227" t="s">
        <v>296</v>
      </c>
      <c r="C53" s="206">
        <v>0</v>
      </c>
      <c r="D53" s="207">
        <v>5463</v>
      </c>
      <c r="E53" s="206">
        <v>0</v>
      </c>
      <c r="F53" s="208">
        <v>0</v>
      </c>
      <c r="G53" s="208">
        <f t="shared" si="1"/>
        <v>0</v>
      </c>
    </row>
    <row r="54" spans="2:7" ht="15.75" thickBot="1" x14ac:dyDescent="0.3">
      <c r="B54" s="227" t="s">
        <v>297</v>
      </c>
      <c r="C54" s="206">
        <v>0</v>
      </c>
      <c r="D54" s="207">
        <v>4550.7</v>
      </c>
      <c r="E54" s="206">
        <v>1189</v>
      </c>
      <c r="F54" s="208">
        <v>0</v>
      </c>
      <c r="G54" s="208">
        <f t="shared" si="1"/>
        <v>26.127848462873843</v>
      </c>
    </row>
    <row r="55" spans="2:7" ht="15.75" thickBot="1" x14ac:dyDescent="0.3">
      <c r="B55" s="228" t="s">
        <v>298</v>
      </c>
      <c r="C55" s="229">
        <v>0</v>
      </c>
      <c r="D55" s="230">
        <v>0</v>
      </c>
      <c r="E55" s="229">
        <v>0</v>
      </c>
      <c r="F55" s="231">
        <v>0</v>
      </c>
      <c r="G55" s="231">
        <v>0</v>
      </c>
    </row>
    <row r="56" spans="2:7" ht="15.75" thickBot="1" x14ac:dyDescent="0.3">
      <c r="B56" s="222" t="s">
        <v>26</v>
      </c>
      <c r="C56" s="206">
        <f>C9-C16</f>
        <v>-118867</v>
      </c>
      <c r="D56" s="207">
        <f>D9-D16</f>
        <v>-138114.79999999981</v>
      </c>
      <c r="E56" s="206">
        <f>E9-E16</f>
        <v>-54863</v>
      </c>
      <c r="F56" s="208">
        <f t="shared" ref="F56:F57" si="7">E56/C56*100</f>
        <v>46.154946284502849</v>
      </c>
      <c r="G56" s="208">
        <f t="shared" si="1"/>
        <v>39.722752377008163</v>
      </c>
    </row>
    <row r="57" spans="2:7" ht="13.5" customHeight="1" thickBot="1" x14ac:dyDescent="0.3">
      <c r="B57" s="222" t="s">
        <v>299</v>
      </c>
      <c r="C57" s="206">
        <f>C56*(-1)</f>
        <v>118867</v>
      </c>
      <c r="D57" s="207">
        <f t="shared" ref="D57" si="8">D56*(-1)</f>
        <v>138114.79999999981</v>
      </c>
      <c r="E57" s="206">
        <v>68686</v>
      </c>
      <c r="F57" s="208">
        <f t="shared" si="7"/>
        <v>57.783909747869465</v>
      </c>
      <c r="G57" s="208">
        <f t="shared" si="1"/>
        <v>49.731093264443849</v>
      </c>
    </row>
    <row r="58" spans="2:7" ht="15.75" thickBot="1" x14ac:dyDescent="0.3">
      <c r="B58" s="232" t="s">
        <v>27</v>
      </c>
      <c r="C58" s="206">
        <f>C56+C57</f>
        <v>0</v>
      </c>
      <c r="D58" s="207">
        <f t="shared" ref="D58:E58" si="9">D56+D57</f>
        <v>0</v>
      </c>
      <c r="E58" s="206">
        <f t="shared" si="9"/>
        <v>13823</v>
      </c>
      <c r="F58" s="208">
        <v>0</v>
      </c>
      <c r="G58" s="208">
        <v>0</v>
      </c>
    </row>
  </sheetData>
  <mergeCells count="9">
    <mergeCell ref="B4:G4"/>
    <mergeCell ref="E2:G2"/>
    <mergeCell ref="B5:G5"/>
    <mergeCell ref="G7:G8"/>
    <mergeCell ref="B7:B8"/>
    <mergeCell ref="C7:C8"/>
    <mergeCell ref="D7:D8"/>
    <mergeCell ref="E7:E8"/>
    <mergeCell ref="F7:F8"/>
  </mergeCells>
  <printOptions horizontalCentered="1"/>
  <pageMargins left="0" right="0" top="0" bottom="0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8"/>
  <sheetViews>
    <sheetView zoomScaleNormal="100" workbookViewId="0">
      <selection activeCell="G6" sqref="G6"/>
    </sheetView>
  </sheetViews>
  <sheetFormatPr defaultRowHeight="15" x14ac:dyDescent="0.25"/>
  <cols>
    <col min="1" max="1" width="1.5703125" customWidth="1"/>
    <col min="2" max="2" width="33" customWidth="1"/>
    <col min="3" max="3" width="14.7109375" customWidth="1"/>
    <col min="4" max="4" width="15" customWidth="1"/>
    <col min="5" max="5" width="14.7109375" customWidth="1"/>
    <col min="6" max="6" width="13.28515625" customWidth="1"/>
    <col min="7" max="7" width="12.85546875" customWidth="1"/>
    <col min="9" max="9" width="9.28515625" customWidth="1"/>
  </cols>
  <sheetData>
    <row r="1" spans="2:9" ht="12.75" customHeight="1" x14ac:dyDescent="0.25"/>
    <row r="2" spans="2:9" s="204" customFormat="1" ht="12.75" customHeight="1" x14ac:dyDescent="0.25">
      <c r="B2" s="233"/>
      <c r="C2" s="234"/>
      <c r="D2" s="234"/>
      <c r="E2" s="967" t="s">
        <v>30</v>
      </c>
      <c r="F2" s="967"/>
      <c r="G2" s="967"/>
    </row>
    <row r="3" spans="2:9" s="204" customFormat="1" ht="7.5" customHeight="1" x14ac:dyDescent="0.25">
      <c r="B3" s="235"/>
      <c r="C3"/>
      <c r="D3" s="234"/>
      <c r="E3"/>
      <c r="F3" s="234"/>
      <c r="G3" s="234"/>
    </row>
    <row r="4" spans="2:9" ht="20.25" customHeight="1" x14ac:dyDescent="0.25">
      <c r="B4" s="965" t="s">
        <v>300</v>
      </c>
      <c r="C4" s="974"/>
      <c r="D4" s="974"/>
      <c r="E4" s="974"/>
      <c r="F4" s="974"/>
      <c r="G4" s="974"/>
      <c r="I4" s="236"/>
    </row>
    <row r="5" spans="2:9" ht="15.75" customHeight="1" x14ac:dyDescent="0.25">
      <c r="B5" s="965" t="s">
        <v>301</v>
      </c>
      <c r="C5" s="974"/>
      <c r="D5" s="974"/>
      <c r="E5" s="974"/>
      <c r="F5" s="974"/>
      <c r="G5" s="974"/>
    </row>
    <row r="6" spans="2:9" ht="15.75" customHeight="1" thickBot="1" x14ac:dyDescent="0.3">
      <c r="B6" s="201"/>
      <c r="C6" s="237"/>
      <c r="D6" s="237"/>
      <c r="E6" s="237"/>
      <c r="F6" s="237"/>
      <c r="G6" s="203" t="s">
        <v>221</v>
      </c>
    </row>
    <row r="7" spans="2:9" ht="15.75" customHeight="1" x14ac:dyDescent="0.25">
      <c r="B7" s="975" t="s">
        <v>279</v>
      </c>
      <c r="C7" s="977" t="s">
        <v>302</v>
      </c>
      <c r="D7" s="980" t="s">
        <v>303</v>
      </c>
      <c r="E7" s="977" t="s">
        <v>304</v>
      </c>
      <c r="F7" s="977" t="s">
        <v>283</v>
      </c>
      <c r="G7" s="983" t="s">
        <v>305</v>
      </c>
    </row>
    <row r="8" spans="2:9" ht="12.75" customHeight="1" x14ac:dyDescent="0.25">
      <c r="B8" s="976"/>
      <c r="C8" s="978"/>
      <c r="D8" s="981"/>
      <c r="E8" s="978"/>
      <c r="F8" s="978"/>
      <c r="G8" s="984"/>
    </row>
    <row r="9" spans="2:9" s="238" customFormat="1" ht="21.75" customHeight="1" thickBot="1" x14ac:dyDescent="0.3">
      <c r="B9" s="971"/>
      <c r="C9" s="979"/>
      <c r="D9" s="982"/>
      <c r="E9" s="979"/>
      <c r="F9" s="979"/>
      <c r="G9" s="985"/>
    </row>
    <row r="10" spans="2:9" ht="15" customHeight="1" thickBot="1" x14ac:dyDescent="0.3">
      <c r="B10" s="239" t="s">
        <v>306</v>
      </c>
      <c r="C10" s="240">
        <f>C11</f>
        <v>1520</v>
      </c>
      <c r="D10" s="241">
        <f>D11</f>
        <v>1520</v>
      </c>
      <c r="E10" s="240">
        <f>E11</f>
        <v>1857</v>
      </c>
      <c r="F10" s="242">
        <f>E10/C10*100</f>
        <v>122.17105263157895</v>
      </c>
      <c r="G10" s="243">
        <f>E10/D10*100</f>
        <v>122.17105263157895</v>
      </c>
    </row>
    <row r="11" spans="2:9" s="249" customFormat="1" ht="15" customHeight="1" thickBot="1" x14ac:dyDescent="0.25">
      <c r="B11" s="244" t="s">
        <v>307</v>
      </c>
      <c r="C11" s="245">
        <v>1520</v>
      </c>
      <c r="D11" s="246">
        <v>1520</v>
      </c>
      <c r="E11" s="245">
        <v>1857</v>
      </c>
      <c r="F11" s="247">
        <f t="shared" ref="F11:F36" si="0">E11/C11*100</f>
        <v>122.17105263157895</v>
      </c>
      <c r="G11" s="248">
        <f t="shared" ref="G11:G36" si="1">E11/D11*100</f>
        <v>122.17105263157895</v>
      </c>
    </row>
    <row r="12" spans="2:9" ht="18.75" customHeight="1" thickBot="1" x14ac:dyDescent="0.3">
      <c r="B12" s="250" t="s">
        <v>6</v>
      </c>
      <c r="C12" s="251">
        <f>C13+C17+C27+C33+C34+C35</f>
        <v>50520</v>
      </c>
      <c r="D12" s="252">
        <f>D13+D17+D27+D33+D34+D35</f>
        <v>80719.900000000009</v>
      </c>
      <c r="E12" s="251">
        <f>E13+E17+E27+E33+E34+E35</f>
        <v>30674</v>
      </c>
      <c r="F12" s="253">
        <f t="shared" si="0"/>
        <v>60.716547901821059</v>
      </c>
      <c r="G12" s="254">
        <f t="shared" si="1"/>
        <v>38.000542617124147</v>
      </c>
    </row>
    <row r="13" spans="2:9" ht="15" customHeight="1" thickBot="1" x14ac:dyDescent="0.3">
      <c r="B13" s="250" t="s">
        <v>31</v>
      </c>
      <c r="C13" s="251">
        <f>SUM(C14:C16)</f>
        <v>730</v>
      </c>
      <c r="D13" s="252">
        <f>SUM(D14:D16)</f>
        <v>730</v>
      </c>
      <c r="E13" s="251">
        <f>SUM(E14:E16)</f>
        <v>315</v>
      </c>
      <c r="F13" s="253">
        <f t="shared" si="0"/>
        <v>43.150684931506852</v>
      </c>
      <c r="G13" s="254">
        <f t="shared" si="1"/>
        <v>43.150684931506852</v>
      </c>
    </row>
    <row r="14" spans="2:9" ht="15" customHeight="1" x14ac:dyDescent="0.25">
      <c r="B14" s="255" t="s">
        <v>8</v>
      </c>
      <c r="C14" s="256">
        <v>380</v>
      </c>
      <c r="D14" s="257">
        <v>380</v>
      </c>
      <c r="E14" s="256">
        <v>220</v>
      </c>
      <c r="F14" s="258">
        <f t="shared" si="0"/>
        <v>57.894736842105267</v>
      </c>
      <c r="G14" s="259">
        <f t="shared" si="1"/>
        <v>57.894736842105267</v>
      </c>
    </row>
    <row r="15" spans="2:9" ht="18.75" customHeight="1" x14ac:dyDescent="0.25">
      <c r="B15" s="260" t="s">
        <v>308</v>
      </c>
      <c r="C15" s="245">
        <v>50</v>
      </c>
      <c r="D15" s="246">
        <v>50</v>
      </c>
      <c r="E15" s="245">
        <v>21</v>
      </c>
      <c r="F15" s="247">
        <f t="shared" si="0"/>
        <v>42</v>
      </c>
      <c r="G15" s="248">
        <f t="shared" si="1"/>
        <v>42</v>
      </c>
    </row>
    <row r="16" spans="2:9" s="202" customFormat="1" ht="15" customHeight="1" thickBot="1" x14ac:dyDescent="0.3">
      <c r="B16" s="261" t="s">
        <v>32</v>
      </c>
      <c r="C16" s="262">
        <v>300</v>
      </c>
      <c r="D16" s="263">
        <v>300</v>
      </c>
      <c r="E16" s="262">
        <v>74</v>
      </c>
      <c r="F16" s="264">
        <f t="shared" si="0"/>
        <v>24.666666666666668</v>
      </c>
      <c r="G16" s="265">
        <f t="shared" si="1"/>
        <v>24.666666666666668</v>
      </c>
      <c r="H16"/>
    </row>
    <row r="17" spans="2:8" ht="15" customHeight="1" thickBot="1" x14ac:dyDescent="0.3">
      <c r="B17" s="250" t="s">
        <v>33</v>
      </c>
      <c r="C17" s="251">
        <f>SUM(C18:C26)</f>
        <v>37815</v>
      </c>
      <c r="D17" s="252">
        <f>SUM(D18:D26)</f>
        <v>67610.600000000006</v>
      </c>
      <c r="E17" s="251">
        <f>SUM(E18:E26)</f>
        <v>19018</v>
      </c>
      <c r="F17" s="253">
        <f t="shared" si="0"/>
        <v>50.292212085151398</v>
      </c>
      <c r="G17" s="254">
        <f t="shared" si="1"/>
        <v>28.128725377381652</v>
      </c>
    </row>
    <row r="18" spans="2:8" ht="15" customHeight="1" x14ac:dyDescent="0.25">
      <c r="B18" s="266" t="s">
        <v>14</v>
      </c>
      <c r="C18" s="256">
        <v>150</v>
      </c>
      <c r="D18" s="257">
        <v>150</v>
      </c>
      <c r="E18" s="256">
        <v>75</v>
      </c>
      <c r="F18" s="258">
        <f t="shared" si="0"/>
        <v>50</v>
      </c>
      <c r="G18" s="259">
        <f t="shared" si="1"/>
        <v>50</v>
      </c>
    </row>
    <row r="19" spans="2:8" ht="15" customHeight="1" x14ac:dyDescent="0.25">
      <c r="B19" s="260" t="s">
        <v>15</v>
      </c>
      <c r="C19" s="245">
        <v>150</v>
      </c>
      <c r="D19" s="246">
        <v>150</v>
      </c>
      <c r="E19" s="245">
        <v>72</v>
      </c>
      <c r="F19" s="247">
        <f t="shared" si="0"/>
        <v>48</v>
      </c>
      <c r="G19" s="248">
        <f t="shared" si="1"/>
        <v>48</v>
      </c>
    </row>
    <row r="20" spans="2:8" s="249" customFormat="1" ht="23.25" customHeight="1" x14ac:dyDescent="0.25">
      <c r="B20" s="244" t="s">
        <v>309</v>
      </c>
      <c r="C20" s="245">
        <v>3100</v>
      </c>
      <c r="D20" s="246">
        <v>3300</v>
      </c>
      <c r="E20" s="245">
        <v>1312</v>
      </c>
      <c r="F20" s="247">
        <f t="shared" si="0"/>
        <v>42.322580645161288</v>
      </c>
      <c r="G20" s="248">
        <f t="shared" si="1"/>
        <v>39.757575757575758</v>
      </c>
      <c r="H20"/>
    </row>
    <row r="21" spans="2:8" ht="19.5" customHeight="1" x14ac:dyDescent="0.25">
      <c r="B21" s="244" t="s">
        <v>18</v>
      </c>
      <c r="C21" s="245">
        <v>27109</v>
      </c>
      <c r="D21" s="246">
        <v>56004.1</v>
      </c>
      <c r="E21" s="245">
        <v>14031</v>
      </c>
      <c r="F21" s="247">
        <f t="shared" si="0"/>
        <v>51.757718838762031</v>
      </c>
      <c r="G21" s="248">
        <f t="shared" si="1"/>
        <v>25.053522867075806</v>
      </c>
    </row>
    <row r="22" spans="2:8" ht="15" customHeight="1" x14ac:dyDescent="0.25">
      <c r="B22" s="260" t="s">
        <v>310</v>
      </c>
      <c r="C22" s="245">
        <v>200</v>
      </c>
      <c r="D22" s="246">
        <v>200</v>
      </c>
      <c r="E22" s="245">
        <v>104</v>
      </c>
      <c r="F22" s="247">
        <f t="shared" si="0"/>
        <v>52</v>
      </c>
      <c r="G22" s="248">
        <f t="shared" si="1"/>
        <v>52</v>
      </c>
    </row>
    <row r="23" spans="2:8" ht="15" customHeight="1" x14ac:dyDescent="0.25">
      <c r="B23" s="260" t="s">
        <v>20</v>
      </c>
      <c r="C23" s="245">
        <v>6</v>
      </c>
      <c r="D23" s="246">
        <v>6.5</v>
      </c>
      <c r="E23" s="245">
        <v>2</v>
      </c>
      <c r="F23" s="247">
        <f t="shared" si="0"/>
        <v>33.333333333333329</v>
      </c>
      <c r="G23" s="248">
        <f t="shared" si="1"/>
        <v>30.76923076923077</v>
      </c>
    </row>
    <row r="24" spans="2:8" ht="24" customHeight="1" x14ac:dyDescent="0.25">
      <c r="B24" s="244" t="s">
        <v>311</v>
      </c>
      <c r="C24" s="245">
        <v>3200</v>
      </c>
      <c r="D24" s="246">
        <v>3900</v>
      </c>
      <c r="E24" s="245">
        <v>2611</v>
      </c>
      <c r="F24" s="247">
        <f t="shared" si="0"/>
        <v>81.59375</v>
      </c>
      <c r="G24" s="248">
        <f t="shared" si="1"/>
        <v>66.948717948717956</v>
      </c>
    </row>
    <row r="25" spans="2:8" ht="15" customHeight="1" x14ac:dyDescent="0.25">
      <c r="B25" s="267" t="s">
        <v>52</v>
      </c>
      <c r="C25" s="268">
        <v>3700</v>
      </c>
      <c r="D25" s="269">
        <v>3900</v>
      </c>
      <c r="E25" s="268">
        <v>1663</v>
      </c>
      <c r="F25" s="270">
        <f>E25/C25*100</f>
        <v>44.945945945945951</v>
      </c>
      <c r="G25" s="271">
        <f>E25/D25*100</f>
        <v>42.641025641025642</v>
      </c>
    </row>
    <row r="26" spans="2:8" s="272" customFormat="1" ht="15" customHeight="1" thickBot="1" x14ac:dyDescent="0.3">
      <c r="B26" s="267" t="s">
        <v>312</v>
      </c>
      <c r="C26" s="268">
        <v>200</v>
      </c>
      <c r="D26" s="269">
        <v>0</v>
      </c>
      <c r="E26" s="268">
        <v>-852</v>
      </c>
      <c r="F26" s="270">
        <f t="shared" si="0"/>
        <v>-426</v>
      </c>
      <c r="G26" s="271">
        <v>0</v>
      </c>
      <c r="H26"/>
    </row>
    <row r="27" spans="2:8" s="272" customFormat="1" ht="15" customHeight="1" thickBot="1" x14ac:dyDescent="0.3">
      <c r="B27" s="273" t="s">
        <v>35</v>
      </c>
      <c r="C27" s="251">
        <f>SUM(C28:C32)</f>
        <v>11387</v>
      </c>
      <c r="D27" s="252">
        <f>SUM(D28:D32)</f>
        <v>11591.3</v>
      </c>
      <c r="E27" s="251">
        <f>SUM(E28:E32)</f>
        <v>5443</v>
      </c>
      <c r="F27" s="253">
        <f t="shared" si="0"/>
        <v>47.800122947220515</v>
      </c>
      <c r="G27" s="254">
        <f t="shared" si="1"/>
        <v>46.957632017116289</v>
      </c>
      <c r="H27"/>
    </row>
    <row r="28" spans="2:8" ht="15" customHeight="1" x14ac:dyDescent="0.25">
      <c r="B28" s="266" t="s">
        <v>36</v>
      </c>
      <c r="C28" s="256">
        <v>900</v>
      </c>
      <c r="D28" s="257">
        <v>900</v>
      </c>
      <c r="E28" s="256">
        <v>134</v>
      </c>
      <c r="F28" s="258">
        <f>E28/C28*100</f>
        <v>14.888888888888888</v>
      </c>
      <c r="G28" s="259">
        <f>E28/D28*100</f>
        <v>14.888888888888888</v>
      </c>
    </row>
    <row r="29" spans="2:8" ht="15" customHeight="1" x14ac:dyDescent="0.25">
      <c r="B29" s="244" t="s">
        <v>313</v>
      </c>
      <c r="C29" s="245">
        <v>7407</v>
      </c>
      <c r="D29" s="246">
        <v>7557</v>
      </c>
      <c r="E29" s="245">
        <v>3774</v>
      </c>
      <c r="F29" s="247">
        <f t="shared" si="0"/>
        <v>50.951802349129203</v>
      </c>
      <c r="G29" s="248">
        <f t="shared" si="1"/>
        <v>49.940452560539896</v>
      </c>
    </row>
    <row r="30" spans="2:8" ht="15" customHeight="1" x14ac:dyDescent="0.25">
      <c r="B30" s="261" t="s">
        <v>314</v>
      </c>
      <c r="C30" s="262">
        <v>80</v>
      </c>
      <c r="D30" s="263">
        <v>80</v>
      </c>
      <c r="E30" s="262">
        <v>21</v>
      </c>
      <c r="F30" s="247">
        <f>E30/C30*100</f>
        <v>26.25</v>
      </c>
      <c r="G30" s="248">
        <f t="shared" si="1"/>
        <v>26.25</v>
      </c>
    </row>
    <row r="31" spans="2:8" ht="15" customHeight="1" x14ac:dyDescent="0.25">
      <c r="B31" s="274" t="s">
        <v>315</v>
      </c>
      <c r="C31" s="245">
        <v>2600</v>
      </c>
      <c r="D31" s="263">
        <v>2652</v>
      </c>
      <c r="E31" s="262">
        <v>1330</v>
      </c>
      <c r="F31" s="247">
        <f>E31/C31*100</f>
        <v>51.153846153846146</v>
      </c>
      <c r="G31" s="248">
        <f>E31/D31*100</f>
        <v>50.150829562594268</v>
      </c>
    </row>
    <row r="32" spans="2:8" ht="15" customHeight="1" thickBot="1" x14ac:dyDescent="0.3">
      <c r="B32" s="261" t="s">
        <v>38</v>
      </c>
      <c r="C32" s="268">
        <v>400</v>
      </c>
      <c r="D32" s="263">
        <v>402.3</v>
      </c>
      <c r="E32" s="262">
        <v>184</v>
      </c>
      <c r="F32" s="264">
        <f t="shared" si="0"/>
        <v>46</v>
      </c>
      <c r="G32" s="265">
        <f t="shared" si="1"/>
        <v>45.737012179965198</v>
      </c>
    </row>
    <row r="33" spans="2:11" s="249" customFormat="1" ht="15" customHeight="1" thickBot="1" x14ac:dyDescent="0.3">
      <c r="B33" s="275" t="s">
        <v>316</v>
      </c>
      <c r="C33" s="251">
        <v>200</v>
      </c>
      <c r="D33" s="252">
        <v>200</v>
      </c>
      <c r="E33" s="251">
        <v>24</v>
      </c>
      <c r="F33" s="253">
        <f>E33/C33*100</f>
        <v>12</v>
      </c>
      <c r="G33" s="254">
        <f>E33/D33*100</f>
        <v>12</v>
      </c>
      <c r="H33"/>
    </row>
    <row r="34" spans="2:11" ht="15" customHeight="1" thickBot="1" x14ac:dyDescent="0.3">
      <c r="B34" s="273" t="s">
        <v>39</v>
      </c>
      <c r="C34" s="251">
        <v>150</v>
      </c>
      <c r="D34" s="252">
        <v>350</v>
      </c>
      <c r="E34" s="251">
        <v>5736</v>
      </c>
      <c r="F34" s="276">
        <f>E34/C34*100</f>
        <v>3824</v>
      </c>
      <c r="G34" s="277">
        <f>E34/D34*100</f>
        <v>1638.8571428571429</v>
      </c>
    </row>
    <row r="35" spans="2:11" ht="15" customHeight="1" thickBot="1" x14ac:dyDescent="0.3">
      <c r="B35" s="278" t="s">
        <v>317</v>
      </c>
      <c r="C35" s="279">
        <v>238</v>
      </c>
      <c r="D35" s="280">
        <v>238</v>
      </c>
      <c r="E35" s="279">
        <v>138</v>
      </c>
      <c r="F35" s="281">
        <f t="shared" si="0"/>
        <v>57.983193277310932</v>
      </c>
      <c r="G35" s="282">
        <f t="shared" si="1"/>
        <v>57.983193277310932</v>
      </c>
    </row>
    <row r="36" spans="2:11" ht="15" customHeight="1" thickBot="1" x14ac:dyDescent="0.3">
      <c r="B36" s="273" t="s">
        <v>26</v>
      </c>
      <c r="C36" s="251">
        <f>C10-C12</f>
        <v>-49000</v>
      </c>
      <c r="D36" s="252">
        <f>D10-D12</f>
        <v>-79199.900000000009</v>
      </c>
      <c r="E36" s="251">
        <f>E10-E12</f>
        <v>-28817</v>
      </c>
      <c r="F36" s="253">
        <f t="shared" si="0"/>
        <v>58.810204081632655</v>
      </c>
      <c r="G36" s="254">
        <f t="shared" si="1"/>
        <v>36.385146950943117</v>
      </c>
    </row>
    <row r="37" spans="2:11" ht="15" customHeight="1" thickBot="1" x14ac:dyDescent="0.3">
      <c r="B37" s="283" t="s">
        <v>299</v>
      </c>
      <c r="C37" s="284">
        <f>C36*(-1)</f>
        <v>49000</v>
      </c>
      <c r="D37" s="280">
        <f>D36*(-1)</f>
        <v>79199.900000000009</v>
      </c>
      <c r="E37" s="284">
        <v>27065</v>
      </c>
      <c r="F37" s="253">
        <f>E37/C37*100</f>
        <v>55.234693877551024</v>
      </c>
      <c r="G37" s="254">
        <f>E37/D37*100</f>
        <v>34.173022945736037</v>
      </c>
      <c r="K37" t="s">
        <v>318</v>
      </c>
    </row>
    <row r="38" spans="2:11" ht="15" customHeight="1" thickBot="1" x14ac:dyDescent="0.3">
      <c r="B38" s="273" t="s">
        <v>27</v>
      </c>
      <c r="C38" s="284">
        <f>SUM(C36:C37)</f>
        <v>0</v>
      </c>
      <c r="D38" s="284">
        <f>SUM(D36:D37)</f>
        <v>0</v>
      </c>
      <c r="E38" s="285">
        <f>SUM(E36:E37)</f>
        <v>-1752</v>
      </c>
      <c r="F38" s="253">
        <v>0</v>
      </c>
      <c r="G38" s="253">
        <v>0</v>
      </c>
    </row>
    <row r="39" spans="2:11" ht="15" customHeight="1" x14ac:dyDescent="0.25">
      <c r="B39" s="286"/>
      <c r="C39" s="287"/>
      <c r="D39" s="287"/>
      <c r="E39" s="287"/>
      <c r="F39" s="288"/>
      <c r="G39" s="288"/>
    </row>
    <row r="40" spans="2:11" ht="14.1" customHeight="1" x14ac:dyDescent="0.25"/>
    <row r="41" spans="2:11" ht="14.1" customHeight="1" x14ac:dyDescent="0.25">
      <c r="B41" s="289" t="s">
        <v>319</v>
      </c>
      <c r="C41" s="290"/>
      <c r="D41" s="290"/>
      <c r="E41" s="290"/>
      <c r="F41" s="290"/>
      <c r="G41" s="290"/>
    </row>
    <row r="42" spans="2:11" ht="14.1" customHeight="1" x14ac:dyDescent="0.25">
      <c r="B42" s="289" t="s">
        <v>320</v>
      </c>
    </row>
    <row r="43" spans="2:11" s="104" customFormat="1" ht="14.1" customHeight="1" x14ac:dyDescent="0.25">
      <c r="B43" t="s">
        <v>321</v>
      </c>
      <c r="C43"/>
      <c r="D43"/>
      <c r="E43"/>
      <c r="F43"/>
      <c r="G43"/>
      <c r="H43"/>
    </row>
    <row r="44" spans="2:11" ht="14.1" customHeight="1" x14ac:dyDescent="0.25">
      <c r="B44" t="s">
        <v>322</v>
      </c>
    </row>
    <row r="45" spans="2:11" ht="14.1" customHeight="1" x14ac:dyDescent="0.25"/>
    <row r="46" spans="2:11" ht="14.1" customHeight="1" x14ac:dyDescent="0.25"/>
    <row r="47" spans="2:11" ht="14.1" customHeight="1" x14ac:dyDescent="0.25"/>
    <row r="48" spans="2:11" ht="14.1" customHeight="1" x14ac:dyDescent="0.25"/>
  </sheetData>
  <mergeCells count="9">
    <mergeCell ref="B4:G4"/>
    <mergeCell ref="E2:G2"/>
    <mergeCell ref="B5:G5"/>
    <mergeCell ref="B7:B9"/>
    <mergeCell ref="C7:C9"/>
    <mergeCell ref="D7:D9"/>
    <mergeCell ref="E7:E9"/>
    <mergeCell ref="F7:F9"/>
    <mergeCell ref="G7:G9"/>
  </mergeCells>
  <printOptions horizontalCentered="1" verticalCentered="1"/>
  <pageMargins left="0" right="0" top="0" bottom="0" header="0.33" footer="0.28000000000000003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workbookViewId="0">
      <selection activeCell="E1" sqref="E1:G1"/>
    </sheetView>
  </sheetViews>
  <sheetFormatPr defaultRowHeight="12.75" x14ac:dyDescent="0.2"/>
  <cols>
    <col min="1" max="1" width="4" style="2" customWidth="1"/>
    <col min="2" max="2" width="34.85546875" style="2" customWidth="1"/>
    <col min="3" max="3" width="11" style="2" customWidth="1"/>
    <col min="4" max="5" width="11.140625" style="2" customWidth="1"/>
    <col min="6" max="6" width="10.140625" style="2" customWidth="1"/>
    <col min="7" max="7" width="10.42578125" style="2" customWidth="1"/>
    <col min="8" max="256" width="9.140625" style="2"/>
    <col min="257" max="257" width="4" style="2" customWidth="1"/>
    <col min="258" max="258" width="34.85546875" style="2" customWidth="1"/>
    <col min="259" max="259" width="11" style="2" customWidth="1"/>
    <col min="260" max="261" width="11.140625" style="2" customWidth="1"/>
    <col min="262" max="262" width="10.140625" style="2" customWidth="1"/>
    <col min="263" max="263" width="10.42578125" style="2" customWidth="1"/>
    <col min="264" max="512" width="9.140625" style="2"/>
    <col min="513" max="513" width="4" style="2" customWidth="1"/>
    <col min="514" max="514" width="34.85546875" style="2" customWidth="1"/>
    <col min="515" max="515" width="11" style="2" customWidth="1"/>
    <col min="516" max="517" width="11.140625" style="2" customWidth="1"/>
    <col min="518" max="518" width="10.140625" style="2" customWidth="1"/>
    <col min="519" max="519" width="10.42578125" style="2" customWidth="1"/>
    <col min="520" max="768" width="9.140625" style="2"/>
    <col min="769" max="769" width="4" style="2" customWidth="1"/>
    <col min="770" max="770" width="34.85546875" style="2" customWidth="1"/>
    <col min="771" max="771" width="11" style="2" customWidth="1"/>
    <col min="772" max="773" width="11.140625" style="2" customWidth="1"/>
    <col min="774" max="774" width="10.140625" style="2" customWidth="1"/>
    <col min="775" max="775" width="10.42578125" style="2" customWidth="1"/>
    <col min="776" max="1024" width="9.140625" style="2"/>
    <col min="1025" max="1025" width="4" style="2" customWidth="1"/>
    <col min="1026" max="1026" width="34.85546875" style="2" customWidth="1"/>
    <col min="1027" max="1027" width="11" style="2" customWidth="1"/>
    <col min="1028" max="1029" width="11.140625" style="2" customWidth="1"/>
    <col min="1030" max="1030" width="10.140625" style="2" customWidth="1"/>
    <col min="1031" max="1031" width="10.42578125" style="2" customWidth="1"/>
    <col min="1032" max="1280" width="9.140625" style="2"/>
    <col min="1281" max="1281" width="4" style="2" customWidth="1"/>
    <col min="1282" max="1282" width="34.85546875" style="2" customWidth="1"/>
    <col min="1283" max="1283" width="11" style="2" customWidth="1"/>
    <col min="1284" max="1285" width="11.140625" style="2" customWidth="1"/>
    <col min="1286" max="1286" width="10.140625" style="2" customWidth="1"/>
    <col min="1287" max="1287" width="10.42578125" style="2" customWidth="1"/>
    <col min="1288" max="1536" width="9.140625" style="2"/>
    <col min="1537" max="1537" width="4" style="2" customWidth="1"/>
    <col min="1538" max="1538" width="34.85546875" style="2" customWidth="1"/>
    <col min="1539" max="1539" width="11" style="2" customWidth="1"/>
    <col min="1540" max="1541" width="11.140625" style="2" customWidth="1"/>
    <col min="1542" max="1542" width="10.140625" style="2" customWidth="1"/>
    <col min="1543" max="1543" width="10.42578125" style="2" customWidth="1"/>
    <col min="1544" max="1792" width="9.140625" style="2"/>
    <col min="1793" max="1793" width="4" style="2" customWidth="1"/>
    <col min="1794" max="1794" width="34.85546875" style="2" customWidth="1"/>
    <col min="1795" max="1795" width="11" style="2" customWidth="1"/>
    <col min="1796" max="1797" width="11.140625" style="2" customWidth="1"/>
    <col min="1798" max="1798" width="10.140625" style="2" customWidth="1"/>
    <col min="1799" max="1799" width="10.42578125" style="2" customWidth="1"/>
    <col min="1800" max="2048" width="9.140625" style="2"/>
    <col min="2049" max="2049" width="4" style="2" customWidth="1"/>
    <col min="2050" max="2050" width="34.85546875" style="2" customWidth="1"/>
    <col min="2051" max="2051" width="11" style="2" customWidth="1"/>
    <col min="2052" max="2053" width="11.140625" style="2" customWidth="1"/>
    <col min="2054" max="2054" width="10.140625" style="2" customWidth="1"/>
    <col min="2055" max="2055" width="10.42578125" style="2" customWidth="1"/>
    <col min="2056" max="2304" width="9.140625" style="2"/>
    <col min="2305" max="2305" width="4" style="2" customWidth="1"/>
    <col min="2306" max="2306" width="34.85546875" style="2" customWidth="1"/>
    <col min="2307" max="2307" width="11" style="2" customWidth="1"/>
    <col min="2308" max="2309" width="11.140625" style="2" customWidth="1"/>
    <col min="2310" max="2310" width="10.140625" style="2" customWidth="1"/>
    <col min="2311" max="2311" width="10.42578125" style="2" customWidth="1"/>
    <col min="2312" max="2560" width="9.140625" style="2"/>
    <col min="2561" max="2561" width="4" style="2" customWidth="1"/>
    <col min="2562" max="2562" width="34.85546875" style="2" customWidth="1"/>
    <col min="2563" max="2563" width="11" style="2" customWidth="1"/>
    <col min="2564" max="2565" width="11.140625" style="2" customWidth="1"/>
    <col min="2566" max="2566" width="10.140625" style="2" customWidth="1"/>
    <col min="2567" max="2567" width="10.42578125" style="2" customWidth="1"/>
    <col min="2568" max="2816" width="9.140625" style="2"/>
    <col min="2817" max="2817" width="4" style="2" customWidth="1"/>
    <col min="2818" max="2818" width="34.85546875" style="2" customWidth="1"/>
    <col min="2819" max="2819" width="11" style="2" customWidth="1"/>
    <col min="2820" max="2821" width="11.140625" style="2" customWidth="1"/>
    <col min="2822" max="2822" width="10.140625" style="2" customWidth="1"/>
    <col min="2823" max="2823" width="10.42578125" style="2" customWidth="1"/>
    <col min="2824" max="3072" width="9.140625" style="2"/>
    <col min="3073" max="3073" width="4" style="2" customWidth="1"/>
    <col min="3074" max="3074" width="34.85546875" style="2" customWidth="1"/>
    <col min="3075" max="3075" width="11" style="2" customWidth="1"/>
    <col min="3076" max="3077" width="11.140625" style="2" customWidth="1"/>
    <col min="3078" max="3078" width="10.140625" style="2" customWidth="1"/>
    <col min="3079" max="3079" width="10.42578125" style="2" customWidth="1"/>
    <col min="3080" max="3328" width="9.140625" style="2"/>
    <col min="3329" max="3329" width="4" style="2" customWidth="1"/>
    <col min="3330" max="3330" width="34.85546875" style="2" customWidth="1"/>
    <col min="3331" max="3331" width="11" style="2" customWidth="1"/>
    <col min="3332" max="3333" width="11.140625" style="2" customWidth="1"/>
    <col min="3334" max="3334" width="10.140625" style="2" customWidth="1"/>
    <col min="3335" max="3335" width="10.42578125" style="2" customWidth="1"/>
    <col min="3336" max="3584" width="9.140625" style="2"/>
    <col min="3585" max="3585" width="4" style="2" customWidth="1"/>
    <col min="3586" max="3586" width="34.85546875" style="2" customWidth="1"/>
    <col min="3587" max="3587" width="11" style="2" customWidth="1"/>
    <col min="3588" max="3589" width="11.140625" style="2" customWidth="1"/>
    <col min="3590" max="3590" width="10.140625" style="2" customWidth="1"/>
    <col min="3591" max="3591" width="10.42578125" style="2" customWidth="1"/>
    <col min="3592" max="3840" width="9.140625" style="2"/>
    <col min="3841" max="3841" width="4" style="2" customWidth="1"/>
    <col min="3842" max="3842" width="34.85546875" style="2" customWidth="1"/>
    <col min="3843" max="3843" width="11" style="2" customWidth="1"/>
    <col min="3844" max="3845" width="11.140625" style="2" customWidth="1"/>
    <col min="3846" max="3846" width="10.140625" style="2" customWidth="1"/>
    <col min="3847" max="3847" width="10.42578125" style="2" customWidth="1"/>
    <col min="3848" max="4096" width="9.140625" style="2"/>
    <col min="4097" max="4097" width="4" style="2" customWidth="1"/>
    <col min="4098" max="4098" width="34.85546875" style="2" customWidth="1"/>
    <col min="4099" max="4099" width="11" style="2" customWidth="1"/>
    <col min="4100" max="4101" width="11.140625" style="2" customWidth="1"/>
    <col min="4102" max="4102" width="10.140625" style="2" customWidth="1"/>
    <col min="4103" max="4103" width="10.42578125" style="2" customWidth="1"/>
    <col min="4104" max="4352" width="9.140625" style="2"/>
    <col min="4353" max="4353" width="4" style="2" customWidth="1"/>
    <col min="4354" max="4354" width="34.85546875" style="2" customWidth="1"/>
    <col min="4355" max="4355" width="11" style="2" customWidth="1"/>
    <col min="4356" max="4357" width="11.140625" style="2" customWidth="1"/>
    <col min="4358" max="4358" width="10.140625" style="2" customWidth="1"/>
    <col min="4359" max="4359" width="10.42578125" style="2" customWidth="1"/>
    <col min="4360" max="4608" width="9.140625" style="2"/>
    <col min="4609" max="4609" width="4" style="2" customWidth="1"/>
    <col min="4610" max="4610" width="34.85546875" style="2" customWidth="1"/>
    <col min="4611" max="4611" width="11" style="2" customWidth="1"/>
    <col min="4612" max="4613" width="11.140625" style="2" customWidth="1"/>
    <col min="4614" max="4614" width="10.140625" style="2" customWidth="1"/>
    <col min="4615" max="4615" width="10.42578125" style="2" customWidth="1"/>
    <col min="4616" max="4864" width="9.140625" style="2"/>
    <col min="4865" max="4865" width="4" style="2" customWidth="1"/>
    <col min="4866" max="4866" width="34.85546875" style="2" customWidth="1"/>
    <col min="4867" max="4867" width="11" style="2" customWidth="1"/>
    <col min="4868" max="4869" width="11.140625" style="2" customWidth="1"/>
    <col min="4870" max="4870" width="10.140625" style="2" customWidth="1"/>
    <col min="4871" max="4871" width="10.42578125" style="2" customWidth="1"/>
    <col min="4872" max="5120" width="9.140625" style="2"/>
    <col min="5121" max="5121" width="4" style="2" customWidth="1"/>
    <col min="5122" max="5122" width="34.85546875" style="2" customWidth="1"/>
    <col min="5123" max="5123" width="11" style="2" customWidth="1"/>
    <col min="5124" max="5125" width="11.140625" style="2" customWidth="1"/>
    <col min="5126" max="5126" width="10.140625" style="2" customWidth="1"/>
    <col min="5127" max="5127" width="10.42578125" style="2" customWidth="1"/>
    <col min="5128" max="5376" width="9.140625" style="2"/>
    <col min="5377" max="5377" width="4" style="2" customWidth="1"/>
    <col min="5378" max="5378" width="34.85546875" style="2" customWidth="1"/>
    <col min="5379" max="5379" width="11" style="2" customWidth="1"/>
    <col min="5380" max="5381" width="11.140625" style="2" customWidth="1"/>
    <col min="5382" max="5382" width="10.140625" style="2" customWidth="1"/>
    <col min="5383" max="5383" width="10.42578125" style="2" customWidth="1"/>
    <col min="5384" max="5632" width="9.140625" style="2"/>
    <col min="5633" max="5633" width="4" style="2" customWidth="1"/>
    <col min="5634" max="5634" width="34.85546875" style="2" customWidth="1"/>
    <col min="5635" max="5635" width="11" style="2" customWidth="1"/>
    <col min="5636" max="5637" width="11.140625" style="2" customWidth="1"/>
    <col min="5638" max="5638" width="10.140625" style="2" customWidth="1"/>
    <col min="5639" max="5639" width="10.42578125" style="2" customWidth="1"/>
    <col min="5640" max="5888" width="9.140625" style="2"/>
    <col min="5889" max="5889" width="4" style="2" customWidth="1"/>
    <col min="5890" max="5890" width="34.85546875" style="2" customWidth="1"/>
    <col min="5891" max="5891" width="11" style="2" customWidth="1"/>
    <col min="5892" max="5893" width="11.140625" style="2" customWidth="1"/>
    <col min="5894" max="5894" width="10.140625" style="2" customWidth="1"/>
    <col min="5895" max="5895" width="10.42578125" style="2" customWidth="1"/>
    <col min="5896" max="6144" width="9.140625" style="2"/>
    <col min="6145" max="6145" width="4" style="2" customWidth="1"/>
    <col min="6146" max="6146" width="34.85546875" style="2" customWidth="1"/>
    <col min="6147" max="6147" width="11" style="2" customWidth="1"/>
    <col min="6148" max="6149" width="11.140625" style="2" customWidth="1"/>
    <col min="6150" max="6150" width="10.140625" style="2" customWidth="1"/>
    <col min="6151" max="6151" width="10.42578125" style="2" customWidth="1"/>
    <col min="6152" max="6400" width="9.140625" style="2"/>
    <col min="6401" max="6401" width="4" style="2" customWidth="1"/>
    <col min="6402" max="6402" width="34.85546875" style="2" customWidth="1"/>
    <col min="6403" max="6403" width="11" style="2" customWidth="1"/>
    <col min="6404" max="6405" width="11.140625" style="2" customWidth="1"/>
    <col min="6406" max="6406" width="10.140625" style="2" customWidth="1"/>
    <col min="6407" max="6407" width="10.42578125" style="2" customWidth="1"/>
    <col min="6408" max="6656" width="9.140625" style="2"/>
    <col min="6657" max="6657" width="4" style="2" customWidth="1"/>
    <col min="6658" max="6658" width="34.85546875" style="2" customWidth="1"/>
    <col min="6659" max="6659" width="11" style="2" customWidth="1"/>
    <col min="6660" max="6661" width="11.140625" style="2" customWidth="1"/>
    <col min="6662" max="6662" width="10.140625" style="2" customWidth="1"/>
    <col min="6663" max="6663" width="10.42578125" style="2" customWidth="1"/>
    <col min="6664" max="6912" width="9.140625" style="2"/>
    <col min="6913" max="6913" width="4" style="2" customWidth="1"/>
    <col min="6914" max="6914" width="34.85546875" style="2" customWidth="1"/>
    <col min="6915" max="6915" width="11" style="2" customWidth="1"/>
    <col min="6916" max="6917" width="11.140625" style="2" customWidth="1"/>
    <col min="6918" max="6918" width="10.140625" style="2" customWidth="1"/>
    <col min="6919" max="6919" width="10.42578125" style="2" customWidth="1"/>
    <col min="6920" max="7168" width="9.140625" style="2"/>
    <col min="7169" max="7169" width="4" style="2" customWidth="1"/>
    <col min="7170" max="7170" width="34.85546875" style="2" customWidth="1"/>
    <col min="7171" max="7171" width="11" style="2" customWidth="1"/>
    <col min="7172" max="7173" width="11.140625" style="2" customWidth="1"/>
    <col min="7174" max="7174" width="10.140625" style="2" customWidth="1"/>
    <col min="7175" max="7175" width="10.42578125" style="2" customWidth="1"/>
    <col min="7176" max="7424" width="9.140625" style="2"/>
    <col min="7425" max="7425" width="4" style="2" customWidth="1"/>
    <col min="7426" max="7426" width="34.85546875" style="2" customWidth="1"/>
    <col min="7427" max="7427" width="11" style="2" customWidth="1"/>
    <col min="7428" max="7429" width="11.140625" style="2" customWidth="1"/>
    <col min="7430" max="7430" width="10.140625" style="2" customWidth="1"/>
    <col min="7431" max="7431" width="10.42578125" style="2" customWidth="1"/>
    <col min="7432" max="7680" width="9.140625" style="2"/>
    <col min="7681" max="7681" width="4" style="2" customWidth="1"/>
    <col min="7682" max="7682" width="34.85546875" style="2" customWidth="1"/>
    <col min="7683" max="7683" width="11" style="2" customWidth="1"/>
    <col min="7684" max="7685" width="11.140625" style="2" customWidth="1"/>
    <col min="7686" max="7686" width="10.140625" style="2" customWidth="1"/>
    <col min="7687" max="7687" width="10.42578125" style="2" customWidth="1"/>
    <col min="7688" max="7936" width="9.140625" style="2"/>
    <col min="7937" max="7937" width="4" style="2" customWidth="1"/>
    <col min="7938" max="7938" width="34.85546875" style="2" customWidth="1"/>
    <col min="7939" max="7939" width="11" style="2" customWidth="1"/>
    <col min="7940" max="7941" width="11.140625" style="2" customWidth="1"/>
    <col min="7942" max="7942" width="10.140625" style="2" customWidth="1"/>
    <col min="7943" max="7943" width="10.42578125" style="2" customWidth="1"/>
    <col min="7944" max="8192" width="9.140625" style="2"/>
    <col min="8193" max="8193" width="4" style="2" customWidth="1"/>
    <col min="8194" max="8194" width="34.85546875" style="2" customWidth="1"/>
    <col min="8195" max="8195" width="11" style="2" customWidth="1"/>
    <col min="8196" max="8197" width="11.140625" style="2" customWidth="1"/>
    <col min="8198" max="8198" width="10.140625" style="2" customWidth="1"/>
    <col min="8199" max="8199" width="10.42578125" style="2" customWidth="1"/>
    <col min="8200" max="8448" width="9.140625" style="2"/>
    <col min="8449" max="8449" width="4" style="2" customWidth="1"/>
    <col min="8450" max="8450" width="34.85546875" style="2" customWidth="1"/>
    <col min="8451" max="8451" width="11" style="2" customWidth="1"/>
    <col min="8452" max="8453" width="11.140625" style="2" customWidth="1"/>
    <col min="8454" max="8454" width="10.140625" style="2" customWidth="1"/>
    <col min="8455" max="8455" width="10.42578125" style="2" customWidth="1"/>
    <col min="8456" max="8704" width="9.140625" style="2"/>
    <col min="8705" max="8705" width="4" style="2" customWidth="1"/>
    <col min="8706" max="8706" width="34.85546875" style="2" customWidth="1"/>
    <col min="8707" max="8707" width="11" style="2" customWidth="1"/>
    <col min="8708" max="8709" width="11.140625" style="2" customWidth="1"/>
    <col min="8710" max="8710" width="10.140625" style="2" customWidth="1"/>
    <col min="8711" max="8711" width="10.42578125" style="2" customWidth="1"/>
    <col min="8712" max="8960" width="9.140625" style="2"/>
    <col min="8961" max="8961" width="4" style="2" customWidth="1"/>
    <col min="8962" max="8962" width="34.85546875" style="2" customWidth="1"/>
    <col min="8963" max="8963" width="11" style="2" customWidth="1"/>
    <col min="8964" max="8965" width="11.140625" style="2" customWidth="1"/>
    <col min="8966" max="8966" width="10.140625" style="2" customWidth="1"/>
    <col min="8967" max="8967" width="10.42578125" style="2" customWidth="1"/>
    <col min="8968" max="9216" width="9.140625" style="2"/>
    <col min="9217" max="9217" width="4" style="2" customWidth="1"/>
    <col min="9218" max="9218" width="34.85546875" style="2" customWidth="1"/>
    <col min="9219" max="9219" width="11" style="2" customWidth="1"/>
    <col min="9220" max="9221" width="11.140625" style="2" customWidth="1"/>
    <col min="9222" max="9222" width="10.140625" style="2" customWidth="1"/>
    <col min="9223" max="9223" width="10.42578125" style="2" customWidth="1"/>
    <col min="9224" max="9472" width="9.140625" style="2"/>
    <col min="9473" max="9473" width="4" style="2" customWidth="1"/>
    <col min="9474" max="9474" width="34.85546875" style="2" customWidth="1"/>
    <col min="9475" max="9475" width="11" style="2" customWidth="1"/>
    <col min="9476" max="9477" width="11.140625" style="2" customWidth="1"/>
    <col min="9478" max="9478" width="10.140625" style="2" customWidth="1"/>
    <col min="9479" max="9479" width="10.42578125" style="2" customWidth="1"/>
    <col min="9480" max="9728" width="9.140625" style="2"/>
    <col min="9729" max="9729" width="4" style="2" customWidth="1"/>
    <col min="9730" max="9730" width="34.85546875" style="2" customWidth="1"/>
    <col min="9731" max="9731" width="11" style="2" customWidth="1"/>
    <col min="9732" max="9733" width="11.140625" style="2" customWidth="1"/>
    <col min="9734" max="9734" width="10.140625" style="2" customWidth="1"/>
    <col min="9735" max="9735" width="10.42578125" style="2" customWidth="1"/>
    <col min="9736" max="9984" width="9.140625" style="2"/>
    <col min="9985" max="9985" width="4" style="2" customWidth="1"/>
    <col min="9986" max="9986" width="34.85546875" style="2" customWidth="1"/>
    <col min="9987" max="9987" width="11" style="2" customWidth="1"/>
    <col min="9988" max="9989" width="11.140625" style="2" customWidth="1"/>
    <col min="9990" max="9990" width="10.140625" style="2" customWidth="1"/>
    <col min="9991" max="9991" width="10.42578125" style="2" customWidth="1"/>
    <col min="9992" max="10240" width="9.140625" style="2"/>
    <col min="10241" max="10241" width="4" style="2" customWidth="1"/>
    <col min="10242" max="10242" width="34.85546875" style="2" customWidth="1"/>
    <col min="10243" max="10243" width="11" style="2" customWidth="1"/>
    <col min="10244" max="10245" width="11.140625" style="2" customWidth="1"/>
    <col min="10246" max="10246" width="10.140625" style="2" customWidth="1"/>
    <col min="10247" max="10247" width="10.42578125" style="2" customWidth="1"/>
    <col min="10248" max="10496" width="9.140625" style="2"/>
    <col min="10497" max="10497" width="4" style="2" customWidth="1"/>
    <col min="10498" max="10498" width="34.85546875" style="2" customWidth="1"/>
    <col min="10499" max="10499" width="11" style="2" customWidth="1"/>
    <col min="10500" max="10501" width="11.140625" style="2" customWidth="1"/>
    <col min="10502" max="10502" width="10.140625" style="2" customWidth="1"/>
    <col min="10503" max="10503" width="10.42578125" style="2" customWidth="1"/>
    <col min="10504" max="10752" width="9.140625" style="2"/>
    <col min="10753" max="10753" width="4" style="2" customWidth="1"/>
    <col min="10754" max="10754" width="34.85546875" style="2" customWidth="1"/>
    <col min="10755" max="10755" width="11" style="2" customWidth="1"/>
    <col min="10756" max="10757" width="11.140625" style="2" customWidth="1"/>
    <col min="10758" max="10758" width="10.140625" style="2" customWidth="1"/>
    <col min="10759" max="10759" width="10.42578125" style="2" customWidth="1"/>
    <col min="10760" max="11008" width="9.140625" style="2"/>
    <col min="11009" max="11009" width="4" style="2" customWidth="1"/>
    <col min="11010" max="11010" width="34.85546875" style="2" customWidth="1"/>
    <col min="11011" max="11011" width="11" style="2" customWidth="1"/>
    <col min="11012" max="11013" width="11.140625" style="2" customWidth="1"/>
    <col min="11014" max="11014" width="10.140625" style="2" customWidth="1"/>
    <col min="11015" max="11015" width="10.42578125" style="2" customWidth="1"/>
    <col min="11016" max="11264" width="9.140625" style="2"/>
    <col min="11265" max="11265" width="4" style="2" customWidth="1"/>
    <col min="11266" max="11266" width="34.85546875" style="2" customWidth="1"/>
    <col min="11267" max="11267" width="11" style="2" customWidth="1"/>
    <col min="11268" max="11269" width="11.140625" style="2" customWidth="1"/>
    <col min="11270" max="11270" width="10.140625" style="2" customWidth="1"/>
    <col min="11271" max="11271" width="10.42578125" style="2" customWidth="1"/>
    <col min="11272" max="11520" width="9.140625" style="2"/>
    <col min="11521" max="11521" width="4" style="2" customWidth="1"/>
    <col min="11522" max="11522" width="34.85546875" style="2" customWidth="1"/>
    <col min="11523" max="11523" width="11" style="2" customWidth="1"/>
    <col min="11524" max="11525" width="11.140625" style="2" customWidth="1"/>
    <col min="11526" max="11526" width="10.140625" style="2" customWidth="1"/>
    <col min="11527" max="11527" width="10.42578125" style="2" customWidth="1"/>
    <col min="11528" max="11776" width="9.140625" style="2"/>
    <col min="11777" max="11777" width="4" style="2" customWidth="1"/>
    <col min="11778" max="11778" width="34.85546875" style="2" customWidth="1"/>
    <col min="11779" max="11779" width="11" style="2" customWidth="1"/>
    <col min="11780" max="11781" width="11.140625" style="2" customWidth="1"/>
    <col min="11782" max="11782" width="10.140625" style="2" customWidth="1"/>
    <col min="11783" max="11783" width="10.42578125" style="2" customWidth="1"/>
    <col min="11784" max="12032" width="9.140625" style="2"/>
    <col min="12033" max="12033" width="4" style="2" customWidth="1"/>
    <col min="12034" max="12034" width="34.85546875" style="2" customWidth="1"/>
    <col min="12035" max="12035" width="11" style="2" customWidth="1"/>
    <col min="12036" max="12037" width="11.140625" style="2" customWidth="1"/>
    <col min="12038" max="12038" width="10.140625" style="2" customWidth="1"/>
    <col min="12039" max="12039" width="10.42578125" style="2" customWidth="1"/>
    <col min="12040" max="12288" width="9.140625" style="2"/>
    <col min="12289" max="12289" width="4" style="2" customWidth="1"/>
    <col min="12290" max="12290" width="34.85546875" style="2" customWidth="1"/>
    <col min="12291" max="12291" width="11" style="2" customWidth="1"/>
    <col min="12292" max="12293" width="11.140625" style="2" customWidth="1"/>
    <col min="12294" max="12294" width="10.140625" style="2" customWidth="1"/>
    <col min="12295" max="12295" width="10.42578125" style="2" customWidth="1"/>
    <col min="12296" max="12544" width="9.140625" style="2"/>
    <col min="12545" max="12545" width="4" style="2" customWidth="1"/>
    <col min="12546" max="12546" width="34.85546875" style="2" customWidth="1"/>
    <col min="12547" max="12547" width="11" style="2" customWidth="1"/>
    <col min="12548" max="12549" width="11.140625" style="2" customWidth="1"/>
    <col min="12550" max="12550" width="10.140625" style="2" customWidth="1"/>
    <col min="12551" max="12551" width="10.42578125" style="2" customWidth="1"/>
    <col min="12552" max="12800" width="9.140625" style="2"/>
    <col min="12801" max="12801" width="4" style="2" customWidth="1"/>
    <col min="12802" max="12802" width="34.85546875" style="2" customWidth="1"/>
    <col min="12803" max="12803" width="11" style="2" customWidth="1"/>
    <col min="12804" max="12805" width="11.140625" style="2" customWidth="1"/>
    <col min="12806" max="12806" width="10.140625" style="2" customWidth="1"/>
    <col min="12807" max="12807" width="10.42578125" style="2" customWidth="1"/>
    <col min="12808" max="13056" width="9.140625" style="2"/>
    <col min="13057" max="13057" width="4" style="2" customWidth="1"/>
    <col min="13058" max="13058" width="34.85546875" style="2" customWidth="1"/>
    <col min="13059" max="13059" width="11" style="2" customWidth="1"/>
    <col min="13060" max="13061" width="11.140625" style="2" customWidth="1"/>
    <col min="13062" max="13062" width="10.140625" style="2" customWidth="1"/>
    <col min="13063" max="13063" width="10.42578125" style="2" customWidth="1"/>
    <col min="13064" max="13312" width="9.140625" style="2"/>
    <col min="13313" max="13313" width="4" style="2" customWidth="1"/>
    <col min="13314" max="13314" width="34.85546875" style="2" customWidth="1"/>
    <col min="13315" max="13315" width="11" style="2" customWidth="1"/>
    <col min="13316" max="13317" width="11.140625" style="2" customWidth="1"/>
    <col min="13318" max="13318" width="10.140625" style="2" customWidth="1"/>
    <col min="13319" max="13319" width="10.42578125" style="2" customWidth="1"/>
    <col min="13320" max="13568" width="9.140625" style="2"/>
    <col min="13569" max="13569" width="4" style="2" customWidth="1"/>
    <col min="13570" max="13570" width="34.85546875" style="2" customWidth="1"/>
    <col min="13571" max="13571" width="11" style="2" customWidth="1"/>
    <col min="13572" max="13573" width="11.140625" style="2" customWidth="1"/>
    <col min="13574" max="13574" width="10.140625" style="2" customWidth="1"/>
    <col min="13575" max="13575" width="10.42578125" style="2" customWidth="1"/>
    <col min="13576" max="13824" width="9.140625" style="2"/>
    <col min="13825" max="13825" width="4" style="2" customWidth="1"/>
    <col min="13826" max="13826" width="34.85546875" style="2" customWidth="1"/>
    <col min="13827" max="13827" width="11" style="2" customWidth="1"/>
    <col min="13828" max="13829" width="11.140625" style="2" customWidth="1"/>
    <col min="13830" max="13830" width="10.140625" style="2" customWidth="1"/>
    <col min="13831" max="13831" width="10.42578125" style="2" customWidth="1"/>
    <col min="13832" max="14080" width="9.140625" style="2"/>
    <col min="14081" max="14081" width="4" style="2" customWidth="1"/>
    <col min="14082" max="14082" width="34.85546875" style="2" customWidth="1"/>
    <col min="14083" max="14083" width="11" style="2" customWidth="1"/>
    <col min="14084" max="14085" width="11.140625" style="2" customWidth="1"/>
    <col min="14086" max="14086" width="10.140625" style="2" customWidth="1"/>
    <col min="14087" max="14087" width="10.42578125" style="2" customWidth="1"/>
    <col min="14088" max="14336" width="9.140625" style="2"/>
    <col min="14337" max="14337" width="4" style="2" customWidth="1"/>
    <col min="14338" max="14338" width="34.85546875" style="2" customWidth="1"/>
    <col min="14339" max="14339" width="11" style="2" customWidth="1"/>
    <col min="14340" max="14341" width="11.140625" style="2" customWidth="1"/>
    <col min="14342" max="14342" width="10.140625" style="2" customWidth="1"/>
    <col min="14343" max="14343" width="10.42578125" style="2" customWidth="1"/>
    <col min="14344" max="14592" width="9.140625" style="2"/>
    <col min="14593" max="14593" width="4" style="2" customWidth="1"/>
    <col min="14594" max="14594" width="34.85546875" style="2" customWidth="1"/>
    <col min="14595" max="14595" width="11" style="2" customWidth="1"/>
    <col min="14596" max="14597" width="11.140625" style="2" customWidth="1"/>
    <col min="14598" max="14598" width="10.140625" style="2" customWidth="1"/>
    <col min="14599" max="14599" width="10.42578125" style="2" customWidth="1"/>
    <col min="14600" max="14848" width="9.140625" style="2"/>
    <col min="14849" max="14849" width="4" style="2" customWidth="1"/>
    <col min="14850" max="14850" width="34.85546875" style="2" customWidth="1"/>
    <col min="14851" max="14851" width="11" style="2" customWidth="1"/>
    <col min="14852" max="14853" width="11.140625" style="2" customWidth="1"/>
    <col min="14854" max="14854" width="10.140625" style="2" customWidth="1"/>
    <col min="14855" max="14855" width="10.42578125" style="2" customWidth="1"/>
    <col min="14856" max="15104" width="9.140625" style="2"/>
    <col min="15105" max="15105" width="4" style="2" customWidth="1"/>
    <col min="15106" max="15106" width="34.85546875" style="2" customWidth="1"/>
    <col min="15107" max="15107" width="11" style="2" customWidth="1"/>
    <col min="15108" max="15109" width="11.140625" style="2" customWidth="1"/>
    <col min="15110" max="15110" width="10.140625" style="2" customWidth="1"/>
    <col min="15111" max="15111" width="10.42578125" style="2" customWidth="1"/>
    <col min="15112" max="15360" width="9.140625" style="2"/>
    <col min="15361" max="15361" width="4" style="2" customWidth="1"/>
    <col min="15362" max="15362" width="34.85546875" style="2" customWidth="1"/>
    <col min="15363" max="15363" width="11" style="2" customWidth="1"/>
    <col min="15364" max="15365" width="11.140625" style="2" customWidth="1"/>
    <col min="15366" max="15366" width="10.140625" style="2" customWidth="1"/>
    <col min="15367" max="15367" width="10.42578125" style="2" customWidth="1"/>
    <col min="15368" max="15616" width="9.140625" style="2"/>
    <col min="15617" max="15617" width="4" style="2" customWidth="1"/>
    <col min="15618" max="15618" width="34.85546875" style="2" customWidth="1"/>
    <col min="15619" max="15619" width="11" style="2" customWidth="1"/>
    <col min="15620" max="15621" width="11.140625" style="2" customWidth="1"/>
    <col min="15622" max="15622" width="10.140625" style="2" customWidth="1"/>
    <col min="15623" max="15623" width="10.42578125" style="2" customWidth="1"/>
    <col min="15624" max="15872" width="9.140625" style="2"/>
    <col min="15873" max="15873" width="4" style="2" customWidth="1"/>
    <col min="15874" max="15874" width="34.85546875" style="2" customWidth="1"/>
    <col min="15875" max="15875" width="11" style="2" customWidth="1"/>
    <col min="15876" max="15877" width="11.140625" style="2" customWidth="1"/>
    <col min="15878" max="15878" width="10.140625" style="2" customWidth="1"/>
    <col min="15879" max="15879" width="10.42578125" style="2" customWidth="1"/>
    <col min="15880" max="16128" width="9.140625" style="2"/>
    <col min="16129" max="16129" width="4" style="2" customWidth="1"/>
    <col min="16130" max="16130" width="34.85546875" style="2" customWidth="1"/>
    <col min="16131" max="16131" width="11" style="2" customWidth="1"/>
    <col min="16132" max="16133" width="11.140625" style="2" customWidth="1"/>
    <col min="16134" max="16134" width="10.140625" style="2" customWidth="1"/>
    <col min="16135" max="16135" width="10.42578125" style="2" customWidth="1"/>
    <col min="16136" max="16384" width="9.140625" style="2"/>
  </cols>
  <sheetData>
    <row r="1" spans="1:7" x14ac:dyDescent="0.2">
      <c r="A1" s="1"/>
      <c r="B1" s="1"/>
      <c r="C1" s="1"/>
      <c r="D1" s="1"/>
      <c r="E1" s="987" t="s">
        <v>40</v>
      </c>
      <c r="F1" s="987"/>
      <c r="G1" s="987"/>
    </row>
    <row r="2" spans="1:7" x14ac:dyDescent="0.2">
      <c r="A2" s="1"/>
      <c r="B2" s="1"/>
      <c r="C2" s="1"/>
      <c r="D2" s="1"/>
      <c r="E2" s="1"/>
      <c r="F2" s="1"/>
      <c r="G2" s="1"/>
    </row>
    <row r="3" spans="1:7" ht="15" x14ac:dyDescent="0.25">
      <c r="A3" s="986" t="s">
        <v>797</v>
      </c>
      <c r="B3" s="986"/>
      <c r="C3" s="986"/>
      <c r="D3" s="986"/>
      <c r="E3" s="986"/>
      <c r="F3" s="986"/>
      <c r="G3" s="986"/>
    </row>
    <row r="4" spans="1:7" x14ac:dyDescent="0.2">
      <c r="A4" s="70"/>
      <c r="B4" s="70"/>
      <c r="C4" s="71"/>
      <c r="D4" s="70"/>
      <c r="E4" s="70"/>
      <c r="F4" s="70"/>
      <c r="G4" s="70"/>
    </row>
    <row r="5" spans="1:7" x14ac:dyDescent="0.2">
      <c r="A5" s="70"/>
      <c r="B5" s="4"/>
      <c r="C5" s="70"/>
      <c r="D5" s="70"/>
      <c r="E5" s="70"/>
      <c r="F5" s="70"/>
      <c r="G5" s="70"/>
    </row>
    <row r="6" spans="1:7" ht="14.25" customHeight="1" thickBot="1" x14ac:dyDescent="0.3">
      <c r="A6" s="70"/>
      <c r="B6" s="4"/>
      <c r="C6" s="70"/>
      <c r="D6" s="70"/>
      <c r="E6" s="4"/>
      <c r="F6" s="70"/>
      <c r="G6" s="963" t="s">
        <v>221</v>
      </c>
    </row>
    <row r="7" spans="1:7" s="589" customFormat="1" x14ac:dyDescent="0.2">
      <c r="A7" s="72"/>
      <c r="B7" s="73"/>
      <c r="C7" s="662" t="s">
        <v>41</v>
      </c>
      <c r="D7" s="662" t="s">
        <v>42</v>
      </c>
      <c r="E7" s="74" t="s">
        <v>200</v>
      </c>
      <c r="F7" s="75" t="s">
        <v>201</v>
      </c>
      <c r="G7" s="74" t="s">
        <v>44</v>
      </c>
    </row>
    <row r="8" spans="1:7" s="589" customFormat="1" x14ac:dyDescent="0.2">
      <c r="A8" s="76"/>
      <c r="B8" s="77"/>
      <c r="C8" s="663" t="s">
        <v>42</v>
      </c>
      <c r="D8" s="663" t="s">
        <v>45</v>
      </c>
      <c r="E8" s="78" t="s">
        <v>787</v>
      </c>
      <c r="F8" s="79" t="s">
        <v>46</v>
      </c>
      <c r="G8" s="78" t="s">
        <v>47</v>
      </c>
    </row>
    <row r="9" spans="1:7" s="589" customFormat="1" ht="13.5" thickBot="1" x14ac:dyDescent="0.25">
      <c r="A9" s="80"/>
      <c r="B9" s="81"/>
      <c r="C9" s="664" t="s">
        <v>788</v>
      </c>
      <c r="D9" s="664" t="s">
        <v>789</v>
      </c>
      <c r="E9" s="82"/>
      <c r="F9" s="83"/>
      <c r="G9" s="82"/>
    </row>
    <row r="10" spans="1:7" s="589" customFormat="1" ht="16.5" thickBot="1" x14ac:dyDescent="0.3">
      <c r="A10" s="665">
        <v>1</v>
      </c>
      <c r="B10" s="603" t="s">
        <v>48</v>
      </c>
      <c r="C10" s="604">
        <f>C12</f>
        <v>26482</v>
      </c>
      <c r="D10" s="604">
        <f t="shared" ref="D10:E10" si="0">D12</f>
        <v>27961</v>
      </c>
      <c r="E10" s="606">
        <f t="shared" si="0"/>
        <v>14526</v>
      </c>
      <c r="F10" s="607">
        <f>(E10/C10)*100</f>
        <v>54.852352541348836</v>
      </c>
      <c r="G10" s="608">
        <f>(E10/D10)*100</f>
        <v>51.950931654804911</v>
      </c>
    </row>
    <row r="11" spans="1:7" s="589" customFormat="1" x14ac:dyDescent="0.2">
      <c r="A11" s="587">
        <v>2</v>
      </c>
      <c r="B11" s="587" t="s">
        <v>49</v>
      </c>
      <c r="C11" s="91"/>
      <c r="D11" s="588"/>
      <c r="E11" s="84"/>
      <c r="F11" s="85"/>
      <c r="G11" s="85"/>
    </row>
    <row r="12" spans="1:7" s="589" customFormat="1" x14ac:dyDescent="0.2">
      <c r="A12" s="590"/>
      <c r="B12" s="587" t="s">
        <v>50</v>
      </c>
      <c r="C12" s="591">
        <v>26482</v>
      </c>
      <c r="D12" s="591">
        <v>27961</v>
      </c>
      <c r="E12" s="592">
        <v>14526</v>
      </c>
      <c r="F12" s="593">
        <f t="shared" ref="F12" si="1">(E12/C12)*100</f>
        <v>54.852352541348836</v>
      </c>
      <c r="G12" s="594">
        <f t="shared" ref="G12:G16" si="2">(E12/D12)*100</f>
        <v>51.950931654804911</v>
      </c>
    </row>
    <row r="13" spans="1:7" s="589" customFormat="1" x14ac:dyDescent="0.2">
      <c r="A13" s="595">
        <v>3</v>
      </c>
      <c r="B13" s="595" t="s">
        <v>51</v>
      </c>
      <c r="C13" s="87">
        <v>19400</v>
      </c>
      <c r="D13" s="596">
        <v>20021</v>
      </c>
      <c r="E13" s="86">
        <v>10468</v>
      </c>
      <c r="F13" s="597">
        <f>(E13/C13)*100</f>
        <v>53.958762886597931</v>
      </c>
      <c r="G13" s="598">
        <f t="shared" si="2"/>
        <v>52.285100644323457</v>
      </c>
    </row>
    <row r="14" spans="1:7" s="589" customFormat="1" x14ac:dyDescent="0.2">
      <c r="A14" s="595">
        <v>4</v>
      </c>
      <c r="B14" s="595" t="s">
        <v>52</v>
      </c>
      <c r="C14" s="87">
        <v>4400</v>
      </c>
      <c r="D14" s="596">
        <v>4400</v>
      </c>
      <c r="E14" s="87">
        <v>2285</v>
      </c>
      <c r="F14" s="597">
        <f t="shared" ref="F14:F16" si="3">(E14/C14)*100</f>
        <v>51.93181818181818</v>
      </c>
      <c r="G14" s="598">
        <f t="shared" si="2"/>
        <v>51.93181818181818</v>
      </c>
    </row>
    <row r="15" spans="1:7" s="589" customFormat="1" x14ac:dyDescent="0.2">
      <c r="A15" s="599">
        <v>5</v>
      </c>
      <c r="B15" s="599" t="s">
        <v>53</v>
      </c>
      <c r="C15" s="88">
        <v>2432</v>
      </c>
      <c r="D15" s="600">
        <v>2432</v>
      </c>
      <c r="E15" s="88">
        <v>1280</v>
      </c>
      <c r="F15" s="597">
        <f t="shared" si="3"/>
        <v>52.631578947368418</v>
      </c>
      <c r="G15" s="598">
        <f t="shared" si="2"/>
        <v>52.631578947368418</v>
      </c>
    </row>
    <row r="16" spans="1:7" s="589" customFormat="1" ht="13.5" thickBot="1" x14ac:dyDescent="0.25">
      <c r="A16" s="587"/>
      <c r="B16" s="587" t="s">
        <v>54</v>
      </c>
      <c r="C16" s="601">
        <v>250</v>
      </c>
      <c r="D16" s="602">
        <v>250</v>
      </c>
      <c r="E16" s="89">
        <v>20</v>
      </c>
      <c r="F16" s="597">
        <f t="shared" si="3"/>
        <v>8</v>
      </c>
      <c r="G16" s="598">
        <f t="shared" si="2"/>
        <v>8</v>
      </c>
    </row>
    <row r="17" spans="1:7" s="589" customFormat="1" ht="16.5" thickBot="1" x14ac:dyDescent="0.3">
      <c r="A17" s="603">
        <v>6</v>
      </c>
      <c r="B17" s="603" t="s">
        <v>55</v>
      </c>
      <c r="C17" s="604">
        <f>C19+C26+C38+C44+C45</f>
        <v>43522</v>
      </c>
      <c r="D17" s="605">
        <f>D19+D26+D38+D44+D45</f>
        <v>45001</v>
      </c>
      <c r="E17" s="606">
        <f>E19+E26+E38+E44+E45</f>
        <v>22427</v>
      </c>
      <c r="F17" s="607">
        <f>(E17/C17)*100</f>
        <v>51.530260557878769</v>
      </c>
      <c r="G17" s="608">
        <f>(E17/D17)*100</f>
        <v>49.836670296215644</v>
      </c>
    </row>
    <row r="18" spans="1:7" s="589" customFormat="1" x14ac:dyDescent="0.2">
      <c r="A18" s="587">
        <v>7</v>
      </c>
      <c r="B18" s="587" t="s">
        <v>56</v>
      </c>
      <c r="C18" s="91"/>
      <c r="D18" s="609"/>
      <c r="E18" s="90"/>
      <c r="F18" s="85"/>
      <c r="G18" s="85"/>
    </row>
    <row r="19" spans="1:7" s="589" customFormat="1" x14ac:dyDescent="0.2">
      <c r="A19" s="610"/>
      <c r="B19" s="611" t="s">
        <v>50</v>
      </c>
      <c r="C19" s="612">
        <v>6760</v>
      </c>
      <c r="D19" s="613">
        <v>7320</v>
      </c>
      <c r="E19" s="614">
        <v>4020</v>
      </c>
      <c r="F19" s="593">
        <f t="shared" ref="F19" si="4">(E19/C19)*100</f>
        <v>59.467455621301781</v>
      </c>
      <c r="G19" s="594">
        <f t="shared" ref="G19:G24" si="5">(E19/D19)*100</f>
        <v>54.918032786885249</v>
      </c>
    </row>
    <row r="20" spans="1:7" s="589" customFormat="1" x14ac:dyDescent="0.2">
      <c r="A20" s="595">
        <v>8</v>
      </c>
      <c r="B20" s="595" t="s">
        <v>57</v>
      </c>
      <c r="C20" s="88">
        <v>210</v>
      </c>
      <c r="D20" s="600">
        <v>160</v>
      </c>
      <c r="E20" s="87">
        <v>84</v>
      </c>
      <c r="F20" s="597">
        <f>(E20/C20)*100</f>
        <v>40</v>
      </c>
      <c r="G20" s="598">
        <f t="shared" si="5"/>
        <v>52.5</v>
      </c>
    </row>
    <row r="21" spans="1:7" s="589" customFormat="1" x14ac:dyDescent="0.2">
      <c r="A21" s="595">
        <v>9</v>
      </c>
      <c r="B21" s="595" t="s">
        <v>58</v>
      </c>
      <c r="C21" s="615">
        <v>300</v>
      </c>
      <c r="D21" s="602">
        <v>400</v>
      </c>
      <c r="E21" s="91">
        <v>245</v>
      </c>
      <c r="F21" s="597">
        <f t="shared" ref="F21:F24" si="6">(E21/C21)*100</f>
        <v>81.666666666666671</v>
      </c>
      <c r="G21" s="598">
        <f t="shared" si="5"/>
        <v>61.250000000000007</v>
      </c>
    </row>
    <row r="22" spans="1:7" s="589" customFormat="1" x14ac:dyDescent="0.2">
      <c r="A22" s="595">
        <v>10</v>
      </c>
      <c r="B22" s="595" t="s">
        <v>59</v>
      </c>
      <c r="C22" s="88">
        <v>250</v>
      </c>
      <c r="D22" s="600">
        <v>160</v>
      </c>
      <c r="E22" s="87">
        <v>86</v>
      </c>
      <c r="F22" s="597">
        <f t="shared" si="6"/>
        <v>34.4</v>
      </c>
      <c r="G22" s="598">
        <f t="shared" si="5"/>
        <v>53.75</v>
      </c>
    </row>
    <row r="23" spans="1:7" s="589" customFormat="1" x14ac:dyDescent="0.2">
      <c r="A23" s="595">
        <v>11</v>
      </c>
      <c r="B23" s="595" t="s">
        <v>32</v>
      </c>
      <c r="C23" s="88">
        <v>2000</v>
      </c>
      <c r="D23" s="600">
        <v>2100</v>
      </c>
      <c r="E23" s="87">
        <v>1153</v>
      </c>
      <c r="F23" s="597">
        <f t="shared" si="6"/>
        <v>57.65</v>
      </c>
      <c r="G23" s="598">
        <f t="shared" si="5"/>
        <v>54.904761904761898</v>
      </c>
    </row>
    <row r="24" spans="1:7" s="589" customFormat="1" ht="13.5" thickBot="1" x14ac:dyDescent="0.25">
      <c r="A24" s="616">
        <v>12</v>
      </c>
      <c r="B24" s="616" t="s">
        <v>60</v>
      </c>
      <c r="C24" s="615">
        <v>4000</v>
      </c>
      <c r="D24" s="602">
        <v>4500</v>
      </c>
      <c r="E24" s="91">
        <v>2452</v>
      </c>
      <c r="F24" s="597">
        <f t="shared" si="6"/>
        <v>61.3</v>
      </c>
      <c r="G24" s="598">
        <f t="shared" si="5"/>
        <v>54.488888888888887</v>
      </c>
    </row>
    <row r="25" spans="1:7" s="589" customFormat="1" x14ac:dyDescent="0.2">
      <c r="A25" s="617">
        <v>13</v>
      </c>
      <c r="B25" s="617" t="s">
        <v>61</v>
      </c>
      <c r="C25" s="618"/>
      <c r="D25" s="619"/>
      <c r="E25" s="84"/>
      <c r="F25" s="84"/>
      <c r="G25" s="92"/>
    </row>
    <row r="26" spans="1:7" s="589" customFormat="1" ht="13.5" thickBot="1" x14ac:dyDescent="0.25">
      <c r="A26" s="620"/>
      <c r="B26" s="621" t="s">
        <v>50</v>
      </c>
      <c r="C26" s="622">
        <v>3397</v>
      </c>
      <c r="D26" s="623">
        <f>SUM(D27:D29)</f>
        <v>3775</v>
      </c>
      <c r="E26" s="624">
        <f>SUM(E27:E29)</f>
        <v>1994</v>
      </c>
      <c r="F26" s="625">
        <f t="shared" ref="F26" si="7">(E26/C26)*100</f>
        <v>58.698851928171912</v>
      </c>
      <c r="G26" s="626">
        <f t="shared" ref="G26:G36" si="8">(E26/D26)*100</f>
        <v>52.821192052980138</v>
      </c>
    </row>
    <row r="27" spans="1:7" s="589" customFormat="1" x14ac:dyDescent="0.2">
      <c r="A27" s="610">
        <v>14</v>
      </c>
      <c r="B27" s="610" t="s">
        <v>62</v>
      </c>
      <c r="C27" s="627">
        <v>400</v>
      </c>
      <c r="D27" s="628">
        <v>570</v>
      </c>
      <c r="E27" s="95">
        <v>313</v>
      </c>
      <c r="F27" s="629">
        <f>(E27/C27)*100</f>
        <v>78.25</v>
      </c>
      <c r="G27" s="630">
        <f t="shared" si="8"/>
        <v>54.912280701754391</v>
      </c>
    </row>
    <row r="28" spans="1:7" s="589" customFormat="1" x14ac:dyDescent="0.2">
      <c r="A28" s="595">
        <v>15</v>
      </c>
      <c r="B28" s="595" t="s">
        <v>63</v>
      </c>
      <c r="C28" s="88">
        <v>10</v>
      </c>
      <c r="D28" s="600">
        <v>10</v>
      </c>
      <c r="E28" s="91">
        <v>6</v>
      </c>
      <c r="F28" s="597">
        <f t="shared" ref="F28:F36" si="9">(E28/C28)*100</f>
        <v>60</v>
      </c>
      <c r="G28" s="598">
        <f t="shared" si="8"/>
        <v>60</v>
      </c>
    </row>
    <row r="29" spans="1:7" s="589" customFormat="1" x14ac:dyDescent="0.2">
      <c r="A29" s="595">
        <v>16</v>
      </c>
      <c r="B29" s="595" t="s">
        <v>64</v>
      </c>
      <c r="C29" s="631">
        <v>2987</v>
      </c>
      <c r="D29" s="600">
        <v>3195</v>
      </c>
      <c r="E29" s="88">
        <v>1675</v>
      </c>
      <c r="F29" s="597">
        <f t="shared" si="9"/>
        <v>56.076330766655502</v>
      </c>
      <c r="G29" s="598">
        <f t="shared" si="8"/>
        <v>52.425665101721442</v>
      </c>
    </row>
    <row r="30" spans="1:7" s="589" customFormat="1" x14ac:dyDescent="0.2">
      <c r="A30" s="595">
        <v>17</v>
      </c>
      <c r="B30" s="632" t="s">
        <v>65</v>
      </c>
      <c r="C30" s="88">
        <v>10</v>
      </c>
      <c r="D30" s="600">
        <v>10</v>
      </c>
      <c r="E30" s="88">
        <v>7</v>
      </c>
      <c r="F30" s="597">
        <f t="shared" si="9"/>
        <v>70</v>
      </c>
      <c r="G30" s="598">
        <f t="shared" si="8"/>
        <v>70</v>
      </c>
    </row>
    <row r="31" spans="1:7" s="589" customFormat="1" x14ac:dyDescent="0.2">
      <c r="A31" s="595">
        <v>18</v>
      </c>
      <c r="B31" s="632" t="s">
        <v>66</v>
      </c>
      <c r="C31" s="615">
        <v>0</v>
      </c>
      <c r="D31" s="602">
        <v>0</v>
      </c>
      <c r="E31" s="87">
        <v>0</v>
      </c>
      <c r="F31" s="597"/>
      <c r="G31" s="598"/>
    </row>
    <row r="32" spans="1:7" s="589" customFormat="1" x14ac:dyDescent="0.2">
      <c r="A32" s="595">
        <v>19</v>
      </c>
      <c r="B32" s="632" t="s">
        <v>67</v>
      </c>
      <c r="C32" s="88">
        <v>252</v>
      </c>
      <c r="D32" s="600">
        <v>340</v>
      </c>
      <c r="E32" s="91">
        <v>173</v>
      </c>
      <c r="F32" s="597">
        <f t="shared" si="9"/>
        <v>68.650793650793645</v>
      </c>
      <c r="G32" s="598">
        <f t="shared" si="8"/>
        <v>50.882352941176464</v>
      </c>
    </row>
    <row r="33" spans="1:7" s="589" customFormat="1" x14ac:dyDescent="0.2">
      <c r="A33" s="595">
        <v>20</v>
      </c>
      <c r="B33" s="632" t="s">
        <v>68</v>
      </c>
      <c r="C33" s="615">
        <v>200</v>
      </c>
      <c r="D33" s="602">
        <v>170</v>
      </c>
      <c r="E33" s="87">
        <v>88</v>
      </c>
      <c r="F33" s="597">
        <f t="shared" si="9"/>
        <v>44</v>
      </c>
      <c r="G33" s="598">
        <f t="shared" si="8"/>
        <v>51.764705882352949</v>
      </c>
    </row>
    <row r="34" spans="1:7" s="589" customFormat="1" x14ac:dyDescent="0.2">
      <c r="A34" s="595">
        <v>21</v>
      </c>
      <c r="B34" s="595" t="s">
        <v>69</v>
      </c>
      <c r="C34" s="88">
        <v>500</v>
      </c>
      <c r="D34" s="600">
        <v>550</v>
      </c>
      <c r="E34" s="91">
        <v>276</v>
      </c>
      <c r="F34" s="597">
        <f t="shared" si="9"/>
        <v>55.2</v>
      </c>
      <c r="G34" s="598">
        <f t="shared" si="8"/>
        <v>50.18181818181818</v>
      </c>
    </row>
    <row r="35" spans="1:7" s="589" customFormat="1" x14ac:dyDescent="0.2">
      <c r="A35" s="610">
        <v>22</v>
      </c>
      <c r="B35" s="595" t="s">
        <v>70</v>
      </c>
      <c r="C35" s="88">
        <v>25</v>
      </c>
      <c r="D35" s="600">
        <v>25</v>
      </c>
      <c r="E35" s="87">
        <v>0</v>
      </c>
      <c r="F35" s="597">
        <f t="shared" si="9"/>
        <v>0</v>
      </c>
      <c r="G35" s="598">
        <f t="shared" si="8"/>
        <v>0</v>
      </c>
    </row>
    <row r="36" spans="1:7" s="589" customFormat="1" ht="13.5" thickBot="1" x14ac:dyDescent="0.25">
      <c r="A36" s="616">
        <v>23</v>
      </c>
      <c r="B36" s="633" t="s">
        <v>52</v>
      </c>
      <c r="C36" s="91">
        <v>2000</v>
      </c>
      <c r="D36" s="602">
        <v>2100</v>
      </c>
      <c r="E36" s="87">
        <v>1131</v>
      </c>
      <c r="F36" s="597">
        <f t="shared" si="9"/>
        <v>56.55</v>
      </c>
      <c r="G36" s="598">
        <f t="shared" si="8"/>
        <v>53.857142857142861</v>
      </c>
    </row>
    <row r="37" spans="1:7" s="589" customFormat="1" x14ac:dyDescent="0.2">
      <c r="A37" s="617">
        <v>24</v>
      </c>
      <c r="B37" s="617" t="s">
        <v>35</v>
      </c>
      <c r="C37" s="102"/>
      <c r="D37" s="634"/>
      <c r="E37" s="84"/>
      <c r="F37" s="84"/>
      <c r="G37" s="92"/>
    </row>
    <row r="38" spans="1:7" s="589" customFormat="1" ht="13.5" thickBot="1" x14ac:dyDescent="0.25">
      <c r="A38" s="621"/>
      <c r="B38" s="621" t="s">
        <v>50</v>
      </c>
      <c r="C38" s="622">
        <f>SUM(C39:C43)</f>
        <v>31550</v>
      </c>
      <c r="D38" s="623">
        <f>SUM(D39:D43)</f>
        <v>32171</v>
      </c>
      <c r="E38" s="624">
        <f>SUM(E39:E43)</f>
        <v>15550</v>
      </c>
      <c r="F38" s="625">
        <f t="shared" ref="F38" si="10">(E38/C38)*100</f>
        <v>49.286846275752772</v>
      </c>
      <c r="G38" s="626">
        <f t="shared" ref="G38:G45" si="11">(E38/D38)*100</f>
        <v>48.33545739952131</v>
      </c>
    </row>
    <row r="39" spans="1:7" s="589" customFormat="1" x14ac:dyDescent="0.2">
      <c r="A39" s="610">
        <v>25</v>
      </c>
      <c r="B39" s="610" t="s">
        <v>71</v>
      </c>
      <c r="C39" s="615">
        <v>21393</v>
      </c>
      <c r="D39" s="602">
        <v>22014</v>
      </c>
      <c r="E39" s="91">
        <v>10784</v>
      </c>
      <c r="F39" s="629">
        <f>(E39/C39)*100</f>
        <v>50.409012293740943</v>
      </c>
      <c r="G39" s="630">
        <f t="shared" si="11"/>
        <v>48.987008267466159</v>
      </c>
    </row>
    <row r="40" spans="1:7" s="589" customFormat="1" x14ac:dyDescent="0.2">
      <c r="A40" s="595">
        <v>26</v>
      </c>
      <c r="B40" s="595" t="s">
        <v>72</v>
      </c>
      <c r="C40" s="87">
        <v>1900</v>
      </c>
      <c r="D40" s="596">
        <v>1900</v>
      </c>
      <c r="E40" s="568">
        <v>757</v>
      </c>
      <c r="F40" s="597">
        <f t="shared" ref="F40:F45" si="12">(E40/C40)*100</f>
        <v>39.842105263157897</v>
      </c>
      <c r="G40" s="598">
        <f t="shared" si="11"/>
        <v>39.842105263157897</v>
      </c>
    </row>
    <row r="41" spans="1:7" s="589" customFormat="1" x14ac:dyDescent="0.2">
      <c r="A41" s="595">
        <v>27</v>
      </c>
      <c r="B41" s="595" t="s">
        <v>73</v>
      </c>
      <c r="C41" s="91">
        <v>7857</v>
      </c>
      <c r="D41" s="588">
        <v>7857</v>
      </c>
      <c r="E41" s="91">
        <v>3804</v>
      </c>
      <c r="F41" s="597">
        <f t="shared" si="12"/>
        <v>48.415425735013365</v>
      </c>
      <c r="G41" s="598">
        <f t="shared" si="11"/>
        <v>48.415425735013365</v>
      </c>
    </row>
    <row r="42" spans="1:7" s="589" customFormat="1" x14ac:dyDescent="0.2">
      <c r="A42" s="635" t="s">
        <v>74</v>
      </c>
      <c r="B42" s="595" t="s">
        <v>75</v>
      </c>
      <c r="C42" s="87">
        <v>70</v>
      </c>
      <c r="D42" s="596">
        <v>70</v>
      </c>
      <c r="E42" s="87">
        <v>39</v>
      </c>
      <c r="F42" s="597">
        <f t="shared" si="12"/>
        <v>55.714285714285715</v>
      </c>
      <c r="G42" s="598">
        <f t="shared" si="11"/>
        <v>55.714285714285715</v>
      </c>
    </row>
    <row r="43" spans="1:7" s="589" customFormat="1" ht="13.5" thickBot="1" x14ac:dyDescent="0.25">
      <c r="A43" s="616">
        <v>28</v>
      </c>
      <c r="B43" s="616" t="s">
        <v>76</v>
      </c>
      <c r="C43" s="91">
        <v>330</v>
      </c>
      <c r="D43" s="588">
        <v>330</v>
      </c>
      <c r="E43" s="91">
        <v>166</v>
      </c>
      <c r="F43" s="636">
        <f t="shared" si="12"/>
        <v>50.303030303030305</v>
      </c>
      <c r="G43" s="637">
        <f t="shared" si="11"/>
        <v>50.303030303030305</v>
      </c>
    </row>
    <row r="44" spans="1:7" s="589" customFormat="1" ht="13.5" thickBot="1" x14ac:dyDescent="0.25">
      <c r="A44" s="666">
        <v>29</v>
      </c>
      <c r="B44" s="666" t="s">
        <v>77</v>
      </c>
      <c r="C44" s="96">
        <v>400</v>
      </c>
      <c r="D44" s="654">
        <v>320</v>
      </c>
      <c r="E44" s="96">
        <v>151</v>
      </c>
      <c r="F44" s="638">
        <f t="shared" si="12"/>
        <v>37.75</v>
      </c>
      <c r="G44" s="639">
        <f t="shared" si="11"/>
        <v>47.1875</v>
      </c>
    </row>
    <row r="45" spans="1:7" s="589" customFormat="1" ht="13.5" thickBot="1" x14ac:dyDescent="0.25">
      <c r="A45" s="667">
        <v>30</v>
      </c>
      <c r="B45" s="666" t="s">
        <v>78</v>
      </c>
      <c r="C45" s="615">
        <v>1415</v>
      </c>
      <c r="D45" s="602">
        <v>1415</v>
      </c>
      <c r="E45" s="97">
        <v>712</v>
      </c>
      <c r="F45" s="629">
        <f t="shared" si="12"/>
        <v>50.31802120141343</v>
      </c>
      <c r="G45" s="630">
        <f t="shared" si="11"/>
        <v>50.31802120141343</v>
      </c>
    </row>
    <row r="46" spans="1:7" s="589" customFormat="1" ht="16.5" thickBot="1" x14ac:dyDescent="0.3">
      <c r="A46" s="603">
        <v>31</v>
      </c>
      <c r="B46" s="640" t="s">
        <v>26</v>
      </c>
      <c r="C46" s="641">
        <f>C10-C17</f>
        <v>-17040</v>
      </c>
      <c r="D46" s="642">
        <f>D10-D17</f>
        <v>-17040</v>
      </c>
      <c r="E46" s="643">
        <f>E10-E17</f>
        <v>-7901</v>
      </c>
      <c r="F46" s="607">
        <f>(E46/C46)*100</f>
        <v>46.367370892018776</v>
      </c>
      <c r="G46" s="608">
        <f>(E46/D46)*100</f>
        <v>46.367370892018776</v>
      </c>
    </row>
    <row r="47" spans="1:7" s="589" customFormat="1" ht="15" x14ac:dyDescent="0.25">
      <c r="A47" s="644">
        <v>32</v>
      </c>
      <c r="B47" s="668" t="s">
        <v>79</v>
      </c>
      <c r="C47" s="98">
        <v>17040</v>
      </c>
      <c r="D47" s="645">
        <v>17040</v>
      </c>
      <c r="E47" s="98">
        <v>7901</v>
      </c>
      <c r="F47" s="597">
        <f>(E47/C47)*100</f>
        <v>46.367370892018776</v>
      </c>
      <c r="G47" s="598">
        <f t="shared" ref="G47:G51" si="13">(E47/D47)*100</f>
        <v>46.367370892018776</v>
      </c>
    </row>
    <row r="48" spans="1:7" s="589" customFormat="1" ht="15" x14ac:dyDescent="0.25">
      <c r="A48" s="644" t="s">
        <v>81</v>
      </c>
      <c r="B48" s="610" t="s">
        <v>80</v>
      </c>
      <c r="C48" s="99">
        <v>17040</v>
      </c>
      <c r="D48" s="646">
        <v>17040</v>
      </c>
      <c r="E48" s="99">
        <v>8520</v>
      </c>
      <c r="F48" s="597">
        <f>(E48/C48)*100</f>
        <v>50</v>
      </c>
      <c r="G48" s="598">
        <f t="shared" si="13"/>
        <v>50</v>
      </c>
    </row>
    <row r="49" spans="1:7" s="589" customFormat="1" ht="15" x14ac:dyDescent="0.25">
      <c r="A49" s="644" t="s">
        <v>210</v>
      </c>
      <c r="B49" s="610" t="s">
        <v>82</v>
      </c>
      <c r="C49" s="100">
        <v>0</v>
      </c>
      <c r="D49" s="591">
        <v>0</v>
      </c>
      <c r="E49" s="100">
        <v>0</v>
      </c>
      <c r="F49" s="629">
        <v>0</v>
      </c>
      <c r="G49" s="598">
        <v>0</v>
      </c>
    </row>
    <row r="50" spans="1:7" s="589" customFormat="1" ht="15" x14ac:dyDescent="0.25">
      <c r="A50" s="644" t="s">
        <v>211</v>
      </c>
      <c r="B50" s="610" t="s">
        <v>202</v>
      </c>
      <c r="C50" s="101">
        <v>0</v>
      </c>
      <c r="D50" s="647">
        <v>237</v>
      </c>
      <c r="E50" s="101">
        <v>0</v>
      </c>
      <c r="F50" s="597">
        <v>0</v>
      </c>
      <c r="G50" s="598">
        <f t="shared" si="13"/>
        <v>0</v>
      </c>
    </row>
    <row r="51" spans="1:7" s="589" customFormat="1" ht="15" x14ac:dyDescent="0.25">
      <c r="A51" s="648" t="s">
        <v>212</v>
      </c>
      <c r="B51" s="595" t="s">
        <v>83</v>
      </c>
      <c r="C51" s="101">
        <v>0</v>
      </c>
      <c r="D51" s="647">
        <v>621</v>
      </c>
      <c r="E51" s="101">
        <v>0</v>
      </c>
      <c r="F51" s="597">
        <v>0</v>
      </c>
      <c r="G51" s="598">
        <f t="shared" si="13"/>
        <v>0</v>
      </c>
    </row>
    <row r="52" spans="1:7" s="589" customFormat="1" ht="15.75" thickBot="1" x14ac:dyDescent="0.3">
      <c r="A52" s="649">
        <v>34</v>
      </c>
      <c r="B52" s="590" t="s">
        <v>203</v>
      </c>
      <c r="C52" s="100">
        <v>0</v>
      </c>
      <c r="D52" s="591">
        <v>0</v>
      </c>
      <c r="E52" s="100">
        <v>0</v>
      </c>
      <c r="F52" s="597">
        <v>0</v>
      </c>
      <c r="G52" s="598">
        <v>0</v>
      </c>
    </row>
    <row r="53" spans="1:7" s="589" customFormat="1" ht="16.5" thickBot="1" x14ac:dyDescent="0.3">
      <c r="A53" s="650">
        <v>35</v>
      </c>
      <c r="B53" s="650" t="s">
        <v>84</v>
      </c>
      <c r="C53" s="651">
        <f>SUM(C48:C52)</f>
        <v>17040</v>
      </c>
      <c r="D53" s="652">
        <f>SUM(D48:D52)</f>
        <v>17898</v>
      </c>
      <c r="E53" s="653">
        <f>SUM(E48:E52)</f>
        <v>8520</v>
      </c>
      <c r="F53" s="607">
        <f>(E53/C53)*100</f>
        <v>50</v>
      </c>
      <c r="G53" s="608">
        <f>(E53/D53)*100</f>
        <v>47.60308414347972</v>
      </c>
    </row>
    <row r="54" spans="1:7" s="589" customFormat="1" ht="16.5" thickBot="1" x14ac:dyDescent="0.3">
      <c r="A54" s="650">
        <v>36</v>
      </c>
      <c r="B54" s="650" t="s">
        <v>204</v>
      </c>
      <c r="C54" s="615">
        <f>C10-C17+C53</f>
        <v>0</v>
      </c>
      <c r="D54" s="602">
        <f>D10-D17+D53</f>
        <v>858</v>
      </c>
      <c r="E54" s="614">
        <f>E10-E17+E53</f>
        <v>619</v>
      </c>
      <c r="F54" s="569">
        <v>0</v>
      </c>
      <c r="G54" s="608">
        <f t="shared" ref="G54" si="14">(E54/D54)*100</f>
        <v>72.144522144522156</v>
      </c>
    </row>
    <row r="55" spans="1:7" s="589" customFormat="1" ht="16.5" thickBot="1" x14ac:dyDescent="0.3">
      <c r="A55" s="603">
        <v>37</v>
      </c>
      <c r="B55" s="666" t="s">
        <v>28</v>
      </c>
      <c r="C55" s="96">
        <v>0</v>
      </c>
      <c r="D55" s="654">
        <v>0</v>
      </c>
      <c r="E55" s="96">
        <v>0</v>
      </c>
      <c r="F55" s="570">
        <v>0</v>
      </c>
      <c r="G55" s="608">
        <v>0</v>
      </c>
    </row>
    <row r="56" spans="1:7" s="589" customFormat="1" ht="14.25" x14ac:dyDescent="0.2">
      <c r="A56" s="655"/>
      <c r="B56" s="656"/>
      <c r="C56" s="91"/>
      <c r="D56" s="588"/>
      <c r="E56" s="102"/>
      <c r="F56" s="92"/>
      <c r="G56" s="92"/>
    </row>
    <row r="57" spans="1:7" s="589" customFormat="1" ht="16.5" thickBot="1" x14ac:dyDescent="0.3">
      <c r="A57" s="657">
        <v>38</v>
      </c>
      <c r="B57" s="657" t="s">
        <v>29</v>
      </c>
      <c r="C57" s="658">
        <f>C53+C55</f>
        <v>17040</v>
      </c>
      <c r="D57" s="659">
        <f>D53+D55</f>
        <v>17898</v>
      </c>
      <c r="E57" s="658">
        <f>E53+E55</f>
        <v>8520</v>
      </c>
      <c r="F57" s="660">
        <f t="shared" ref="F57" si="15">(E57/C57)*100</f>
        <v>50</v>
      </c>
      <c r="G57" s="661">
        <f t="shared" ref="G57" si="16">(E57/D57)*100</f>
        <v>47.60308414347972</v>
      </c>
    </row>
    <row r="58" spans="1:7" x14ac:dyDescent="0.2">
      <c r="A58" s="586"/>
      <c r="B58" s="586"/>
      <c r="C58" s="586"/>
      <c r="D58" s="586"/>
      <c r="E58" s="586"/>
      <c r="F58" s="586"/>
      <c r="G58" s="586"/>
    </row>
    <row r="59" spans="1:7" x14ac:dyDescent="0.2">
      <c r="A59" s="586"/>
      <c r="B59" s="586"/>
      <c r="C59" s="586"/>
      <c r="D59" s="586"/>
      <c r="E59" s="586"/>
      <c r="F59" s="586"/>
      <c r="G59" s="586"/>
    </row>
    <row r="60" spans="1:7" x14ac:dyDescent="0.2">
      <c r="A60" s="586"/>
      <c r="B60" s="586"/>
      <c r="C60" s="586"/>
      <c r="D60" s="586"/>
      <c r="E60" s="586"/>
      <c r="F60" s="586"/>
      <c r="G60" s="586"/>
    </row>
  </sheetData>
  <mergeCells count="2">
    <mergeCell ref="A3:G3"/>
    <mergeCell ref="E1:G1"/>
  </mergeCells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workbookViewId="0">
      <selection activeCell="J8" sqref="J8"/>
    </sheetView>
  </sheetViews>
  <sheetFormatPr defaultRowHeight="12.75" x14ac:dyDescent="0.2"/>
  <cols>
    <col min="1" max="1" width="3.5703125" style="2" customWidth="1"/>
    <col min="2" max="2" width="40.5703125" style="2" customWidth="1"/>
    <col min="3" max="3" width="12.5703125" style="2" customWidth="1"/>
    <col min="4" max="4" width="15.140625" style="2" customWidth="1"/>
    <col min="5" max="5" width="11" style="2" customWidth="1"/>
    <col min="6" max="6" width="9.85546875" style="2" customWidth="1"/>
    <col min="7" max="7" width="12" style="2" customWidth="1"/>
    <col min="8" max="256" width="9.140625" style="2"/>
    <col min="257" max="257" width="3.5703125" style="2" customWidth="1"/>
    <col min="258" max="258" width="34" style="2" customWidth="1"/>
    <col min="259" max="259" width="12.5703125" style="2" customWidth="1"/>
    <col min="260" max="260" width="12.140625" style="2" customWidth="1"/>
    <col min="261" max="261" width="11" style="2" customWidth="1"/>
    <col min="262" max="262" width="9.85546875" style="2" customWidth="1"/>
    <col min="263" max="263" width="10.85546875" style="2" customWidth="1"/>
    <col min="264" max="512" width="9.140625" style="2"/>
    <col min="513" max="513" width="3.5703125" style="2" customWidth="1"/>
    <col min="514" max="514" width="34" style="2" customWidth="1"/>
    <col min="515" max="515" width="12.5703125" style="2" customWidth="1"/>
    <col min="516" max="516" width="12.140625" style="2" customWidth="1"/>
    <col min="517" max="517" width="11" style="2" customWidth="1"/>
    <col min="518" max="518" width="9.85546875" style="2" customWidth="1"/>
    <col min="519" max="519" width="10.85546875" style="2" customWidth="1"/>
    <col min="520" max="768" width="9.140625" style="2"/>
    <col min="769" max="769" width="3.5703125" style="2" customWidth="1"/>
    <col min="770" max="770" width="34" style="2" customWidth="1"/>
    <col min="771" max="771" width="12.5703125" style="2" customWidth="1"/>
    <col min="772" max="772" width="12.140625" style="2" customWidth="1"/>
    <col min="773" max="773" width="11" style="2" customWidth="1"/>
    <col min="774" max="774" width="9.85546875" style="2" customWidth="1"/>
    <col min="775" max="775" width="10.85546875" style="2" customWidth="1"/>
    <col min="776" max="1024" width="9.140625" style="2"/>
    <col min="1025" max="1025" width="3.5703125" style="2" customWidth="1"/>
    <col min="1026" max="1026" width="34" style="2" customWidth="1"/>
    <col min="1027" max="1027" width="12.5703125" style="2" customWidth="1"/>
    <col min="1028" max="1028" width="12.140625" style="2" customWidth="1"/>
    <col min="1029" max="1029" width="11" style="2" customWidth="1"/>
    <col min="1030" max="1030" width="9.85546875" style="2" customWidth="1"/>
    <col min="1031" max="1031" width="10.85546875" style="2" customWidth="1"/>
    <col min="1032" max="1280" width="9.140625" style="2"/>
    <col min="1281" max="1281" width="3.5703125" style="2" customWidth="1"/>
    <col min="1282" max="1282" width="34" style="2" customWidth="1"/>
    <col min="1283" max="1283" width="12.5703125" style="2" customWidth="1"/>
    <col min="1284" max="1284" width="12.140625" style="2" customWidth="1"/>
    <col min="1285" max="1285" width="11" style="2" customWidth="1"/>
    <col min="1286" max="1286" width="9.85546875" style="2" customWidth="1"/>
    <col min="1287" max="1287" width="10.85546875" style="2" customWidth="1"/>
    <col min="1288" max="1536" width="9.140625" style="2"/>
    <col min="1537" max="1537" width="3.5703125" style="2" customWidth="1"/>
    <col min="1538" max="1538" width="34" style="2" customWidth="1"/>
    <col min="1539" max="1539" width="12.5703125" style="2" customWidth="1"/>
    <col min="1540" max="1540" width="12.140625" style="2" customWidth="1"/>
    <col min="1541" max="1541" width="11" style="2" customWidth="1"/>
    <col min="1542" max="1542" width="9.85546875" style="2" customWidth="1"/>
    <col min="1543" max="1543" width="10.85546875" style="2" customWidth="1"/>
    <col min="1544" max="1792" width="9.140625" style="2"/>
    <col min="1793" max="1793" width="3.5703125" style="2" customWidth="1"/>
    <col min="1794" max="1794" width="34" style="2" customWidth="1"/>
    <col min="1795" max="1795" width="12.5703125" style="2" customWidth="1"/>
    <col min="1796" max="1796" width="12.140625" style="2" customWidth="1"/>
    <col min="1797" max="1797" width="11" style="2" customWidth="1"/>
    <col min="1798" max="1798" width="9.85546875" style="2" customWidth="1"/>
    <col min="1799" max="1799" width="10.85546875" style="2" customWidth="1"/>
    <col min="1800" max="2048" width="9.140625" style="2"/>
    <col min="2049" max="2049" width="3.5703125" style="2" customWidth="1"/>
    <col min="2050" max="2050" width="34" style="2" customWidth="1"/>
    <col min="2051" max="2051" width="12.5703125" style="2" customWidth="1"/>
    <col min="2052" max="2052" width="12.140625" style="2" customWidth="1"/>
    <col min="2053" max="2053" width="11" style="2" customWidth="1"/>
    <col min="2054" max="2054" width="9.85546875" style="2" customWidth="1"/>
    <col min="2055" max="2055" width="10.85546875" style="2" customWidth="1"/>
    <col min="2056" max="2304" width="9.140625" style="2"/>
    <col min="2305" max="2305" width="3.5703125" style="2" customWidth="1"/>
    <col min="2306" max="2306" width="34" style="2" customWidth="1"/>
    <col min="2307" max="2307" width="12.5703125" style="2" customWidth="1"/>
    <col min="2308" max="2308" width="12.140625" style="2" customWidth="1"/>
    <col min="2309" max="2309" width="11" style="2" customWidth="1"/>
    <col min="2310" max="2310" width="9.85546875" style="2" customWidth="1"/>
    <col min="2311" max="2311" width="10.85546875" style="2" customWidth="1"/>
    <col min="2312" max="2560" width="9.140625" style="2"/>
    <col min="2561" max="2561" width="3.5703125" style="2" customWidth="1"/>
    <col min="2562" max="2562" width="34" style="2" customWidth="1"/>
    <col min="2563" max="2563" width="12.5703125" style="2" customWidth="1"/>
    <col min="2564" max="2564" width="12.140625" style="2" customWidth="1"/>
    <col min="2565" max="2565" width="11" style="2" customWidth="1"/>
    <col min="2566" max="2566" width="9.85546875" style="2" customWidth="1"/>
    <col min="2567" max="2567" width="10.85546875" style="2" customWidth="1"/>
    <col min="2568" max="2816" width="9.140625" style="2"/>
    <col min="2817" max="2817" width="3.5703125" style="2" customWidth="1"/>
    <col min="2818" max="2818" width="34" style="2" customWidth="1"/>
    <col min="2819" max="2819" width="12.5703125" style="2" customWidth="1"/>
    <col min="2820" max="2820" width="12.140625" style="2" customWidth="1"/>
    <col min="2821" max="2821" width="11" style="2" customWidth="1"/>
    <col min="2822" max="2822" width="9.85546875" style="2" customWidth="1"/>
    <col min="2823" max="2823" width="10.85546875" style="2" customWidth="1"/>
    <col min="2824" max="3072" width="9.140625" style="2"/>
    <col min="3073" max="3073" width="3.5703125" style="2" customWidth="1"/>
    <col min="3074" max="3074" width="34" style="2" customWidth="1"/>
    <col min="3075" max="3075" width="12.5703125" style="2" customWidth="1"/>
    <col min="3076" max="3076" width="12.140625" style="2" customWidth="1"/>
    <col min="3077" max="3077" width="11" style="2" customWidth="1"/>
    <col min="3078" max="3078" width="9.85546875" style="2" customWidth="1"/>
    <col min="3079" max="3079" width="10.85546875" style="2" customWidth="1"/>
    <col min="3080" max="3328" width="9.140625" style="2"/>
    <col min="3329" max="3329" width="3.5703125" style="2" customWidth="1"/>
    <col min="3330" max="3330" width="34" style="2" customWidth="1"/>
    <col min="3331" max="3331" width="12.5703125" style="2" customWidth="1"/>
    <col min="3332" max="3332" width="12.140625" style="2" customWidth="1"/>
    <col min="3333" max="3333" width="11" style="2" customWidth="1"/>
    <col min="3334" max="3334" width="9.85546875" style="2" customWidth="1"/>
    <col min="3335" max="3335" width="10.85546875" style="2" customWidth="1"/>
    <col min="3336" max="3584" width="9.140625" style="2"/>
    <col min="3585" max="3585" width="3.5703125" style="2" customWidth="1"/>
    <col min="3586" max="3586" width="34" style="2" customWidth="1"/>
    <col min="3587" max="3587" width="12.5703125" style="2" customWidth="1"/>
    <col min="3588" max="3588" width="12.140625" style="2" customWidth="1"/>
    <col min="3589" max="3589" width="11" style="2" customWidth="1"/>
    <col min="3590" max="3590" width="9.85546875" style="2" customWidth="1"/>
    <col min="3591" max="3591" width="10.85546875" style="2" customWidth="1"/>
    <col min="3592" max="3840" width="9.140625" style="2"/>
    <col min="3841" max="3841" width="3.5703125" style="2" customWidth="1"/>
    <col min="3842" max="3842" width="34" style="2" customWidth="1"/>
    <col min="3843" max="3843" width="12.5703125" style="2" customWidth="1"/>
    <col min="3844" max="3844" width="12.140625" style="2" customWidth="1"/>
    <col min="3845" max="3845" width="11" style="2" customWidth="1"/>
    <col min="3846" max="3846" width="9.85546875" style="2" customWidth="1"/>
    <col min="3847" max="3847" width="10.85546875" style="2" customWidth="1"/>
    <col min="3848" max="4096" width="9.140625" style="2"/>
    <col min="4097" max="4097" width="3.5703125" style="2" customWidth="1"/>
    <col min="4098" max="4098" width="34" style="2" customWidth="1"/>
    <col min="4099" max="4099" width="12.5703125" style="2" customWidth="1"/>
    <col min="4100" max="4100" width="12.140625" style="2" customWidth="1"/>
    <col min="4101" max="4101" width="11" style="2" customWidth="1"/>
    <col min="4102" max="4102" width="9.85546875" style="2" customWidth="1"/>
    <col min="4103" max="4103" width="10.85546875" style="2" customWidth="1"/>
    <col min="4104" max="4352" width="9.140625" style="2"/>
    <col min="4353" max="4353" width="3.5703125" style="2" customWidth="1"/>
    <col min="4354" max="4354" width="34" style="2" customWidth="1"/>
    <col min="4355" max="4355" width="12.5703125" style="2" customWidth="1"/>
    <col min="4356" max="4356" width="12.140625" style="2" customWidth="1"/>
    <col min="4357" max="4357" width="11" style="2" customWidth="1"/>
    <col min="4358" max="4358" width="9.85546875" style="2" customWidth="1"/>
    <col min="4359" max="4359" width="10.85546875" style="2" customWidth="1"/>
    <col min="4360" max="4608" width="9.140625" style="2"/>
    <col min="4609" max="4609" width="3.5703125" style="2" customWidth="1"/>
    <col min="4610" max="4610" width="34" style="2" customWidth="1"/>
    <col min="4611" max="4611" width="12.5703125" style="2" customWidth="1"/>
    <col min="4612" max="4612" width="12.140625" style="2" customWidth="1"/>
    <col min="4613" max="4613" width="11" style="2" customWidth="1"/>
    <col min="4614" max="4614" width="9.85546875" style="2" customWidth="1"/>
    <col min="4615" max="4615" width="10.85546875" style="2" customWidth="1"/>
    <col min="4616" max="4864" width="9.140625" style="2"/>
    <col min="4865" max="4865" width="3.5703125" style="2" customWidth="1"/>
    <col min="4866" max="4866" width="34" style="2" customWidth="1"/>
    <col min="4867" max="4867" width="12.5703125" style="2" customWidth="1"/>
    <col min="4868" max="4868" width="12.140625" style="2" customWidth="1"/>
    <col min="4869" max="4869" width="11" style="2" customWidth="1"/>
    <col min="4870" max="4870" width="9.85546875" style="2" customWidth="1"/>
    <col min="4871" max="4871" width="10.85546875" style="2" customWidth="1"/>
    <col min="4872" max="5120" width="9.140625" style="2"/>
    <col min="5121" max="5121" width="3.5703125" style="2" customWidth="1"/>
    <col min="5122" max="5122" width="34" style="2" customWidth="1"/>
    <col min="5123" max="5123" width="12.5703125" style="2" customWidth="1"/>
    <col min="5124" max="5124" width="12.140625" style="2" customWidth="1"/>
    <col min="5125" max="5125" width="11" style="2" customWidth="1"/>
    <col min="5126" max="5126" width="9.85546875" style="2" customWidth="1"/>
    <col min="5127" max="5127" width="10.85546875" style="2" customWidth="1"/>
    <col min="5128" max="5376" width="9.140625" style="2"/>
    <col min="5377" max="5377" width="3.5703125" style="2" customWidth="1"/>
    <col min="5378" max="5378" width="34" style="2" customWidth="1"/>
    <col min="5379" max="5379" width="12.5703125" style="2" customWidth="1"/>
    <col min="5380" max="5380" width="12.140625" style="2" customWidth="1"/>
    <col min="5381" max="5381" width="11" style="2" customWidth="1"/>
    <col min="5382" max="5382" width="9.85546875" style="2" customWidth="1"/>
    <col min="5383" max="5383" width="10.85546875" style="2" customWidth="1"/>
    <col min="5384" max="5632" width="9.140625" style="2"/>
    <col min="5633" max="5633" width="3.5703125" style="2" customWidth="1"/>
    <col min="5634" max="5634" width="34" style="2" customWidth="1"/>
    <col min="5635" max="5635" width="12.5703125" style="2" customWidth="1"/>
    <col min="5636" max="5636" width="12.140625" style="2" customWidth="1"/>
    <col min="5637" max="5637" width="11" style="2" customWidth="1"/>
    <col min="5638" max="5638" width="9.85546875" style="2" customWidth="1"/>
    <col min="5639" max="5639" width="10.85546875" style="2" customWidth="1"/>
    <col min="5640" max="5888" width="9.140625" style="2"/>
    <col min="5889" max="5889" width="3.5703125" style="2" customWidth="1"/>
    <col min="5890" max="5890" width="34" style="2" customWidth="1"/>
    <col min="5891" max="5891" width="12.5703125" style="2" customWidth="1"/>
    <col min="5892" max="5892" width="12.140625" style="2" customWidth="1"/>
    <col min="5893" max="5893" width="11" style="2" customWidth="1"/>
    <col min="5894" max="5894" width="9.85546875" style="2" customWidth="1"/>
    <col min="5895" max="5895" width="10.85546875" style="2" customWidth="1"/>
    <col min="5896" max="6144" width="9.140625" style="2"/>
    <col min="6145" max="6145" width="3.5703125" style="2" customWidth="1"/>
    <col min="6146" max="6146" width="34" style="2" customWidth="1"/>
    <col min="6147" max="6147" width="12.5703125" style="2" customWidth="1"/>
    <col min="6148" max="6148" width="12.140625" style="2" customWidth="1"/>
    <col min="6149" max="6149" width="11" style="2" customWidth="1"/>
    <col min="6150" max="6150" width="9.85546875" style="2" customWidth="1"/>
    <col min="6151" max="6151" width="10.85546875" style="2" customWidth="1"/>
    <col min="6152" max="6400" width="9.140625" style="2"/>
    <col min="6401" max="6401" width="3.5703125" style="2" customWidth="1"/>
    <col min="6402" max="6402" width="34" style="2" customWidth="1"/>
    <col min="6403" max="6403" width="12.5703125" style="2" customWidth="1"/>
    <col min="6404" max="6404" width="12.140625" style="2" customWidth="1"/>
    <col min="6405" max="6405" width="11" style="2" customWidth="1"/>
    <col min="6406" max="6406" width="9.85546875" style="2" customWidth="1"/>
    <col min="6407" max="6407" width="10.85546875" style="2" customWidth="1"/>
    <col min="6408" max="6656" width="9.140625" style="2"/>
    <col min="6657" max="6657" width="3.5703125" style="2" customWidth="1"/>
    <col min="6658" max="6658" width="34" style="2" customWidth="1"/>
    <col min="6659" max="6659" width="12.5703125" style="2" customWidth="1"/>
    <col min="6660" max="6660" width="12.140625" style="2" customWidth="1"/>
    <col min="6661" max="6661" width="11" style="2" customWidth="1"/>
    <col min="6662" max="6662" width="9.85546875" style="2" customWidth="1"/>
    <col min="6663" max="6663" width="10.85546875" style="2" customWidth="1"/>
    <col min="6664" max="6912" width="9.140625" style="2"/>
    <col min="6913" max="6913" width="3.5703125" style="2" customWidth="1"/>
    <col min="6914" max="6914" width="34" style="2" customWidth="1"/>
    <col min="6915" max="6915" width="12.5703125" style="2" customWidth="1"/>
    <col min="6916" max="6916" width="12.140625" style="2" customWidth="1"/>
    <col min="6917" max="6917" width="11" style="2" customWidth="1"/>
    <col min="6918" max="6918" width="9.85546875" style="2" customWidth="1"/>
    <col min="6919" max="6919" width="10.85546875" style="2" customWidth="1"/>
    <col min="6920" max="7168" width="9.140625" style="2"/>
    <col min="7169" max="7169" width="3.5703125" style="2" customWidth="1"/>
    <col min="7170" max="7170" width="34" style="2" customWidth="1"/>
    <col min="7171" max="7171" width="12.5703125" style="2" customWidth="1"/>
    <col min="7172" max="7172" width="12.140625" style="2" customWidth="1"/>
    <col min="7173" max="7173" width="11" style="2" customWidth="1"/>
    <col min="7174" max="7174" width="9.85546875" style="2" customWidth="1"/>
    <col min="7175" max="7175" width="10.85546875" style="2" customWidth="1"/>
    <col min="7176" max="7424" width="9.140625" style="2"/>
    <col min="7425" max="7425" width="3.5703125" style="2" customWidth="1"/>
    <col min="7426" max="7426" width="34" style="2" customWidth="1"/>
    <col min="7427" max="7427" width="12.5703125" style="2" customWidth="1"/>
    <col min="7428" max="7428" width="12.140625" style="2" customWidth="1"/>
    <col min="7429" max="7429" width="11" style="2" customWidth="1"/>
    <col min="7430" max="7430" width="9.85546875" style="2" customWidth="1"/>
    <col min="7431" max="7431" width="10.85546875" style="2" customWidth="1"/>
    <col min="7432" max="7680" width="9.140625" style="2"/>
    <col min="7681" max="7681" width="3.5703125" style="2" customWidth="1"/>
    <col min="7682" max="7682" width="34" style="2" customWidth="1"/>
    <col min="7683" max="7683" width="12.5703125" style="2" customWidth="1"/>
    <col min="7684" max="7684" width="12.140625" style="2" customWidth="1"/>
    <col min="7685" max="7685" width="11" style="2" customWidth="1"/>
    <col min="7686" max="7686" width="9.85546875" style="2" customWidth="1"/>
    <col min="7687" max="7687" width="10.85546875" style="2" customWidth="1"/>
    <col min="7688" max="7936" width="9.140625" style="2"/>
    <col min="7937" max="7937" width="3.5703125" style="2" customWidth="1"/>
    <col min="7938" max="7938" width="34" style="2" customWidth="1"/>
    <col min="7939" max="7939" width="12.5703125" style="2" customWidth="1"/>
    <col min="7940" max="7940" width="12.140625" style="2" customWidth="1"/>
    <col min="7941" max="7941" width="11" style="2" customWidth="1"/>
    <col min="7942" max="7942" width="9.85546875" style="2" customWidth="1"/>
    <col min="7943" max="7943" width="10.85546875" style="2" customWidth="1"/>
    <col min="7944" max="8192" width="9.140625" style="2"/>
    <col min="8193" max="8193" width="3.5703125" style="2" customWidth="1"/>
    <col min="8194" max="8194" width="34" style="2" customWidth="1"/>
    <col min="8195" max="8195" width="12.5703125" style="2" customWidth="1"/>
    <col min="8196" max="8196" width="12.140625" style="2" customWidth="1"/>
    <col min="8197" max="8197" width="11" style="2" customWidth="1"/>
    <col min="8198" max="8198" width="9.85546875" style="2" customWidth="1"/>
    <col min="8199" max="8199" width="10.85546875" style="2" customWidth="1"/>
    <col min="8200" max="8448" width="9.140625" style="2"/>
    <col min="8449" max="8449" width="3.5703125" style="2" customWidth="1"/>
    <col min="8450" max="8450" width="34" style="2" customWidth="1"/>
    <col min="8451" max="8451" width="12.5703125" style="2" customWidth="1"/>
    <col min="8452" max="8452" width="12.140625" style="2" customWidth="1"/>
    <col min="8453" max="8453" width="11" style="2" customWidth="1"/>
    <col min="8454" max="8454" width="9.85546875" style="2" customWidth="1"/>
    <col min="8455" max="8455" width="10.85546875" style="2" customWidth="1"/>
    <col min="8456" max="8704" width="9.140625" style="2"/>
    <col min="8705" max="8705" width="3.5703125" style="2" customWidth="1"/>
    <col min="8706" max="8706" width="34" style="2" customWidth="1"/>
    <col min="8707" max="8707" width="12.5703125" style="2" customWidth="1"/>
    <col min="8708" max="8708" width="12.140625" style="2" customWidth="1"/>
    <col min="8709" max="8709" width="11" style="2" customWidth="1"/>
    <col min="8710" max="8710" width="9.85546875" style="2" customWidth="1"/>
    <col min="8711" max="8711" width="10.85546875" style="2" customWidth="1"/>
    <col min="8712" max="8960" width="9.140625" style="2"/>
    <col min="8961" max="8961" width="3.5703125" style="2" customWidth="1"/>
    <col min="8962" max="8962" width="34" style="2" customWidth="1"/>
    <col min="8963" max="8963" width="12.5703125" style="2" customWidth="1"/>
    <col min="8964" max="8964" width="12.140625" style="2" customWidth="1"/>
    <col min="8965" max="8965" width="11" style="2" customWidth="1"/>
    <col min="8966" max="8966" width="9.85546875" style="2" customWidth="1"/>
    <col min="8967" max="8967" width="10.85546875" style="2" customWidth="1"/>
    <col min="8968" max="9216" width="9.140625" style="2"/>
    <col min="9217" max="9217" width="3.5703125" style="2" customWidth="1"/>
    <col min="9218" max="9218" width="34" style="2" customWidth="1"/>
    <col min="9219" max="9219" width="12.5703125" style="2" customWidth="1"/>
    <col min="9220" max="9220" width="12.140625" style="2" customWidth="1"/>
    <col min="9221" max="9221" width="11" style="2" customWidth="1"/>
    <col min="9222" max="9222" width="9.85546875" style="2" customWidth="1"/>
    <col min="9223" max="9223" width="10.85546875" style="2" customWidth="1"/>
    <col min="9224" max="9472" width="9.140625" style="2"/>
    <col min="9473" max="9473" width="3.5703125" style="2" customWidth="1"/>
    <col min="9474" max="9474" width="34" style="2" customWidth="1"/>
    <col min="9475" max="9475" width="12.5703125" style="2" customWidth="1"/>
    <col min="9476" max="9476" width="12.140625" style="2" customWidth="1"/>
    <col min="9477" max="9477" width="11" style="2" customWidth="1"/>
    <col min="9478" max="9478" width="9.85546875" style="2" customWidth="1"/>
    <col min="9479" max="9479" width="10.85546875" style="2" customWidth="1"/>
    <col min="9480" max="9728" width="9.140625" style="2"/>
    <col min="9729" max="9729" width="3.5703125" style="2" customWidth="1"/>
    <col min="9730" max="9730" width="34" style="2" customWidth="1"/>
    <col min="9731" max="9731" width="12.5703125" style="2" customWidth="1"/>
    <col min="9732" max="9732" width="12.140625" style="2" customWidth="1"/>
    <col min="9733" max="9733" width="11" style="2" customWidth="1"/>
    <col min="9734" max="9734" width="9.85546875" style="2" customWidth="1"/>
    <col min="9735" max="9735" width="10.85546875" style="2" customWidth="1"/>
    <col min="9736" max="9984" width="9.140625" style="2"/>
    <col min="9985" max="9985" width="3.5703125" style="2" customWidth="1"/>
    <col min="9986" max="9986" width="34" style="2" customWidth="1"/>
    <col min="9987" max="9987" width="12.5703125" style="2" customWidth="1"/>
    <col min="9988" max="9988" width="12.140625" style="2" customWidth="1"/>
    <col min="9989" max="9989" width="11" style="2" customWidth="1"/>
    <col min="9990" max="9990" width="9.85546875" style="2" customWidth="1"/>
    <col min="9991" max="9991" width="10.85546875" style="2" customWidth="1"/>
    <col min="9992" max="10240" width="9.140625" style="2"/>
    <col min="10241" max="10241" width="3.5703125" style="2" customWidth="1"/>
    <col min="10242" max="10242" width="34" style="2" customWidth="1"/>
    <col min="10243" max="10243" width="12.5703125" style="2" customWidth="1"/>
    <col min="10244" max="10244" width="12.140625" style="2" customWidth="1"/>
    <col min="10245" max="10245" width="11" style="2" customWidth="1"/>
    <col min="10246" max="10246" width="9.85546875" style="2" customWidth="1"/>
    <col min="10247" max="10247" width="10.85546875" style="2" customWidth="1"/>
    <col min="10248" max="10496" width="9.140625" style="2"/>
    <col min="10497" max="10497" width="3.5703125" style="2" customWidth="1"/>
    <col min="10498" max="10498" width="34" style="2" customWidth="1"/>
    <col min="10499" max="10499" width="12.5703125" style="2" customWidth="1"/>
    <col min="10500" max="10500" width="12.140625" style="2" customWidth="1"/>
    <col min="10501" max="10501" width="11" style="2" customWidth="1"/>
    <col min="10502" max="10502" width="9.85546875" style="2" customWidth="1"/>
    <col min="10503" max="10503" width="10.85546875" style="2" customWidth="1"/>
    <col min="10504" max="10752" width="9.140625" style="2"/>
    <col min="10753" max="10753" width="3.5703125" style="2" customWidth="1"/>
    <col min="10754" max="10754" width="34" style="2" customWidth="1"/>
    <col min="10755" max="10755" width="12.5703125" style="2" customWidth="1"/>
    <col min="10756" max="10756" width="12.140625" style="2" customWidth="1"/>
    <col min="10757" max="10757" width="11" style="2" customWidth="1"/>
    <col min="10758" max="10758" width="9.85546875" style="2" customWidth="1"/>
    <col min="10759" max="10759" width="10.85546875" style="2" customWidth="1"/>
    <col min="10760" max="11008" width="9.140625" style="2"/>
    <col min="11009" max="11009" width="3.5703125" style="2" customWidth="1"/>
    <col min="11010" max="11010" width="34" style="2" customWidth="1"/>
    <col min="11011" max="11011" width="12.5703125" style="2" customWidth="1"/>
    <col min="11012" max="11012" width="12.140625" style="2" customWidth="1"/>
    <col min="11013" max="11013" width="11" style="2" customWidth="1"/>
    <col min="11014" max="11014" width="9.85546875" style="2" customWidth="1"/>
    <col min="11015" max="11015" width="10.85546875" style="2" customWidth="1"/>
    <col min="11016" max="11264" width="9.140625" style="2"/>
    <col min="11265" max="11265" width="3.5703125" style="2" customWidth="1"/>
    <col min="11266" max="11266" width="34" style="2" customWidth="1"/>
    <col min="11267" max="11267" width="12.5703125" style="2" customWidth="1"/>
    <col min="11268" max="11268" width="12.140625" style="2" customWidth="1"/>
    <col min="11269" max="11269" width="11" style="2" customWidth="1"/>
    <col min="11270" max="11270" width="9.85546875" style="2" customWidth="1"/>
    <col min="11271" max="11271" width="10.85546875" style="2" customWidth="1"/>
    <col min="11272" max="11520" width="9.140625" style="2"/>
    <col min="11521" max="11521" width="3.5703125" style="2" customWidth="1"/>
    <col min="11522" max="11522" width="34" style="2" customWidth="1"/>
    <col min="11523" max="11523" width="12.5703125" style="2" customWidth="1"/>
    <col min="11524" max="11524" width="12.140625" style="2" customWidth="1"/>
    <col min="11525" max="11525" width="11" style="2" customWidth="1"/>
    <col min="11526" max="11526" width="9.85546875" style="2" customWidth="1"/>
    <col min="11527" max="11527" width="10.85546875" style="2" customWidth="1"/>
    <col min="11528" max="11776" width="9.140625" style="2"/>
    <col min="11777" max="11777" width="3.5703125" style="2" customWidth="1"/>
    <col min="11778" max="11778" width="34" style="2" customWidth="1"/>
    <col min="11779" max="11779" width="12.5703125" style="2" customWidth="1"/>
    <col min="11780" max="11780" width="12.140625" style="2" customWidth="1"/>
    <col min="11781" max="11781" width="11" style="2" customWidth="1"/>
    <col min="11782" max="11782" width="9.85546875" style="2" customWidth="1"/>
    <col min="11783" max="11783" width="10.85546875" style="2" customWidth="1"/>
    <col min="11784" max="12032" width="9.140625" style="2"/>
    <col min="12033" max="12033" width="3.5703125" style="2" customWidth="1"/>
    <col min="12034" max="12034" width="34" style="2" customWidth="1"/>
    <col min="12035" max="12035" width="12.5703125" style="2" customWidth="1"/>
    <col min="12036" max="12036" width="12.140625" style="2" customWidth="1"/>
    <col min="12037" max="12037" width="11" style="2" customWidth="1"/>
    <col min="12038" max="12038" width="9.85546875" style="2" customWidth="1"/>
    <col min="12039" max="12039" width="10.85546875" style="2" customWidth="1"/>
    <col min="12040" max="12288" width="9.140625" style="2"/>
    <col min="12289" max="12289" width="3.5703125" style="2" customWidth="1"/>
    <col min="12290" max="12290" width="34" style="2" customWidth="1"/>
    <col min="12291" max="12291" width="12.5703125" style="2" customWidth="1"/>
    <col min="12292" max="12292" width="12.140625" style="2" customWidth="1"/>
    <col min="12293" max="12293" width="11" style="2" customWidth="1"/>
    <col min="12294" max="12294" width="9.85546875" style="2" customWidth="1"/>
    <col min="12295" max="12295" width="10.85546875" style="2" customWidth="1"/>
    <col min="12296" max="12544" width="9.140625" style="2"/>
    <col min="12545" max="12545" width="3.5703125" style="2" customWidth="1"/>
    <col min="12546" max="12546" width="34" style="2" customWidth="1"/>
    <col min="12547" max="12547" width="12.5703125" style="2" customWidth="1"/>
    <col min="12548" max="12548" width="12.140625" style="2" customWidth="1"/>
    <col min="12549" max="12549" width="11" style="2" customWidth="1"/>
    <col min="12550" max="12550" width="9.85546875" style="2" customWidth="1"/>
    <col min="12551" max="12551" width="10.85546875" style="2" customWidth="1"/>
    <col min="12552" max="12800" width="9.140625" style="2"/>
    <col min="12801" max="12801" width="3.5703125" style="2" customWidth="1"/>
    <col min="12802" max="12802" width="34" style="2" customWidth="1"/>
    <col min="12803" max="12803" width="12.5703125" style="2" customWidth="1"/>
    <col min="12804" max="12804" width="12.140625" style="2" customWidth="1"/>
    <col min="12805" max="12805" width="11" style="2" customWidth="1"/>
    <col min="12806" max="12806" width="9.85546875" style="2" customWidth="1"/>
    <col min="12807" max="12807" width="10.85546875" style="2" customWidth="1"/>
    <col min="12808" max="13056" width="9.140625" style="2"/>
    <col min="13057" max="13057" width="3.5703125" style="2" customWidth="1"/>
    <col min="13058" max="13058" width="34" style="2" customWidth="1"/>
    <col min="13059" max="13059" width="12.5703125" style="2" customWidth="1"/>
    <col min="13060" max="13060" width="12.140625" style="2" customWidth="1"/>
    <col min="13061" max="13061" width="11" style="2" customWidth="1"/>
    <col min="13062" max="13062" width="9.85546875" style="2" customWidth="1"/>
    <col min="13063" max="13063" width="10.85546875" style="2" customWidth="1"/>
    <col min="13064" max="13312" width="9.140625" style="2"/>
    <col min="13313" max="13313" width="3.5703125" style="2" customWidth="1"/>
    <col min="13314" max="13314" width="34" style="2" customWidth="1"/>
    <col min="13315" max="13315" width="12.5703125" style="2" customWidth="1"/>
    <col min="13316" max="13316" width="12.140625" style="2" customWidth="1"/>
    <col min="13317" max="13317" width="11" style="2" customWidth="1"/>
    <col min="13318" max="13318" width="9.85546875" style="2" customWidth="1"/>
    <col min="13319" max="13319" width="10.85546875" style="2" customWidth="1"/>
    <col min="13320" max="13568" width="9.140625" style="2"/>
    <col min="13569" max="13569" width="3.5703125" style="2" customWidth="1"/>
    <col min="13570" max="13570" width="34" style="2" customWidth="1"/>
    <col min="13571" max="13571" width="12.5703125" style="2" customWidth="1"/>
    <col min="13572" max="13572" width="12.140625" style="2" customWidth="1"/>
    <col min="13573" max="13573" width="11" style="2" customWidth="1"/>
    <col min="13574" max="13574" width="9.85546875" style="2" customWidth="1"/>
    <col min="13575" max="13575" width="10.85546875" style="2" customWidth="1"/>
    <col min="13576" max="13824" width="9.140625" style="2"/>
    <col min="13825" max="13825" width="3.5703125" style="2" customWidth="1"/>
    <col min="13826" max="13826" width="34" style="2" customWidth="1"/>
    <col min="13827" max="13827" width="12.5703125" style="2" customWidth="1"/>
    <col min="13828" max="13828" width="12.140625" style="2" customWidth="1"/>
    <col min="13829" max="13829" width="11" style="2" customWidth="1"/>
    <col min="13830" max="13830" width="9.85546875" style="2" customWidth="1"/>
    <col min="13831" max="13831" width="10.85546875" style="2" customWidth="1"/>
    <col min="13832" max="14080" width="9.140625" style="2"/>
    <col min="14081" max="14081" width="3.5703125" style="2" customWidth="1"/>
    <col min="14082" max="14082" width="34" style="2" customWidth="1"/>
    <col min="14083" max="14083" width="12.5703125" style="2" customWidth="1"/>
    <col min="14084" max="14084" width="12.140625" style="2" customWidth="1"/>
    <col min="14085" max="14085" width="11" style="2" customWidth="1"/>
    <col min="14086" max="14086" width="9.85546875" style="2" customWidth="1"/>
    <col min="14087" max="14087" width="10.85546875" style="2" customWidth="1"/>
    <col min="14088" max="14336" width="9.140625" style="2"/>
    <col min="14337" max="14337" width="3.5703125" style="2" customWidth="1"/>
    <col min="14338" max="14338" width="34" style="2" customWidth="1"/>
    <col min="14339" max="14339" width="12.5703125" style="2" customWidth="1"/>
    <col min="14340" max="14340" width="12.140625" style="2" customWidth="1"/>
    <col min="14341" max="14341" width="11" style="2" customWidth="1"/>
    <col min="14342" max="14342" width="9.85546875" style="2" customWidth="1"/>
    <col min="14343" max="14343" width="10.85546875" style="2" customWidth="1"/>
    <col min="14344" max="14592" width="9.140625" style="2"/>
    <col min="14593" max="14593" width="3.5703125" style="2" customWidth="1"/>
    <col min="14594" max="14594" width="34" style="2" customWidth="1"/>
    <col min="14595" max="14595" width="12.5703125" style="2" customWidth="1"/>
    <col min="14596" max="14596" width="12.140625" style="2" customWidth="1"/>
    <col min="14597" max="14597" width="11" style="2" customWidth="1"/>
    <col min="14598" max="14598" width="9.85546875" style="2" customWidth="1"/>
    <col min="14599" max="14599" width="10.85546875" style="2" customWidth="1"/>
    <col min="14600" max="14848" width="9.140625" style="2"/>
    <col min="14849" max="14849" width="3.5703125" style="2" customWidth="1"/>
    <col min="14850" max="14850" width="34" style="2" customWidth="1"/>
    <col min="14851" max="14851" width="12.5703125" style="2" customWidth="1"/>
    <col min="14852" max="14852" width="12.140625" style="2" customWidth="1"/>
    <col min="14853" max="14853" width="11" style="2" customWidth="1"/>
    <col min="14854" max="14854" width="9.85546875" style="2" customWidth="1"/>
    <col min="14855" max="14855" width="10.85546875" style="2" customWidth="1"/>
    <col min="14856" max="15104" width="9.140625" style="2"/>
    <col min="15105" max="15105" width="3.5703125" style="2" customWidth="1"/>
    <col min="15106" max="15106" width="34" style="2" customWidth="1"/>
    <col min="15107" max="15107" width="12.5703125" style="2" customWidth="1"/>
    <col min="15108" max="15108" width="12.140625" style="2" customWidth="1"/>
    <col min="15109" max="15109" width="11" style="2" customWidth="1"/>
    <col min="15110" max="15110" width="9.85546875" style="2" customWidth="1"/>
    <col min="15111" max="15111" width="10.85546875" style="2" customWidth="1"/>
    <col min="15112" max="15360" width="9.140625" style="2"/>
    <col min="15361" max="15361" width="3.5703125" style="2" customWidth="1"/>
    <col min="15362" max="15362" width="34" style="2" customWidth="1"/>
    <col min="15363" max="15363" width="12.5703125" style="2" customWidth="1"/>
    <col min="15364" max="15364" width="12.140625" style="2" customWidth="1"/>
    <col min="15365" max="15365" width="11" style="2" customWidth="1"/>
    <col min="15366" max="15366" width="9.85546875" style="2" customWidth="1"/>
    <col min="15367" max="15367" width="10.85546875" style="2" customWidth="1"/>
    <col min="15368" max="15616" width="9.140625" style="2"/>
    <col min="15617" max="15617" width="3.5703125" style="2" customWidth="1"/>
    <col min="15618" max="15618" width="34" style="2" customWidth="1"/>
    <col min="15619" max="15619" width="12.5703125" style="2" customWidth="1"/>
    <col min="15620" max="15620" width="12.140625" style="2" customWidth="1"/>
    <col min="15621" max="15621" width="11" style="2" customWidth="1"/>
    <col min="15622" max="15622" width="9.85546875" style="2" customWidth="1"/>
    <col min="15623" max="15623" width="10.85546875" style="2" customWidth="1"/>
    <col min="15624" max="15872" width="9.140625" style="2"/>
    <col min="15873" max="15873" width="3.5703125" style="2" customWidth="1"/>
    <col min="15874" max="15874" width="34" style="2" customWidth="1"/>
    <col min="15875" max="15875" width="12.5703125" style="2" customWidth="1"/>
    <col min="15876" max="15876" width="12.140625" style="2" customWidth="1"/>
    <col min="15877" max="15877" width="11" style="2" customWidth="1"/>
    <col min="15878" max="15878" width="9.85546875" style="2" customWidth="1"/>
    <col min="15879" max="15879" width="10.85546875" style="2" customWidth="1"/>
    <col min="15880" max="16128" width="9.140625" style="2"/>
    <col min="16129" max="16129" width="3.5703125" style="2" customWidth="1"/>
    <col min="16130" max="16130" width="34" style="2" customWidth="1"/>
    <col min="16131" max="16131" width="12.5703125" style="2" customWidth="1"/>
    <col min="16132" max="16132" width="12.140625" style="2" customWidth="1"/>
    <col min="16133" max="16133" width="11" style="2" customWidth="1"/>
    <col min="16134" max="16134" width="9.85546875" style="2" customWidth="1"/>
    <col min="16135" max="16135" width="10.85546875" style="2" customWidth="1"/>
    <col min="16136" max="16384" width="9.140625" style="2"/>
  </cols>
  <sheetData>
    <row r="1" spans="1:7" x14ac:dyDescent="0.2">
      <c r="B1" s="1"/>
      <c r="C1" s="1"/>
      <c r="D1" s="1"/>
      <c r="E1" s="987" t="s">
        <v>85</v>
      </c>
      <c r="F1" s="987"/>
      <c r="G1" s="987"/>
    </row>
    <row r="2" spans="1:7" x14ac:dyDescent="0.2">
      <c r="B2" s="1"/>
      <c r="C2" s="1"/>
      <c r="D2" s="1"/>
      <c r="E2" s="1"/>
      <c r="F2" s="1"/>
      <c r="G2" s="1"/>
    </row>
    <row r="3" spans="1:7" ht="15" x14ac:dyDescent="0.25">
      <c r="A3" s="103"/>
      <c r="B3" s="988" t="s">
        <v>790</v>
      </c>
      <c r="C3" s="989"/>
      <c r="D3" s="989"/>
      <c r="E3" s="989"/>
      <c r="F3" s="989"/>
      <c r="G3" s="989"/>
    </row>
    <row r="4" spans="1:7" ht="15.75" thickBot="1" x14ac:dyDescent="0.3">
      <c r="A4"/>
      <c r="B4" s="105"/>
      <c r="C4" s="106"/>
      <c r="D4"/>
      <c r="E4"/>
      <c r="F4"/>
      <c r="G4" s="964" t="s">
        <v>86</v>
      </c>
    </row>
    <row r="5" spans="1:7" ht="15" x14ac:dyDescent="0.25">
      <c r="A5" s="107"/>
      <c r="B5" s="687"/>
      <c r="C5" s="108" t="s">
        <v>41</v>
      </c>
      <c r="D5" s="109" t="s">
        <v>42</v>
      </c>
      <c r="E5" s="110" t="s">
        <v>43</v>
      </c>
      <c r="F5" s="111" t="s">
        <v>44</v>
      </c>
      <c r="G5" s="109" t="s">
        <v>44</v>
      </c>
    </row>
    <row r="6" spans="1:7" ht="15" x14ac:dyDescent="0.25">
      <c r="A6" s="112"/>
      <c r="B6" s="688"/>
      <c r="C6" s="113" t="s">
        <v>42</v>
      </c>
      <c r="D6" s="114" t="s">
        <v>45</v>
      </c>
      <c r="E6" s="115" t="s">
        <v>787</v>
      </c>
      <c r="F6" s="116" t="s">
        <v>46</v>
      </c>
      <c r="G6" s="117" t="s">
        <v>47</v>
      </c>
    </row>
    <row r="7" spans="1:7" ht="15.75" thickBot="1" x14ac:dyDescent="0.3">
      <c r="A7" s="118"/>
      <c r="B7" s="689"/>
      <c r="C7" s="119" t="s">
        <v>788</v>
      </c>
      <c r="D7" s="120" t="s">
        <v>789</v>
      </c>
      <c r="E7" s="121"/>
      <c r="F7" s="122"/>
      <c r="G7" s="120"/>
    </row>
    <row r="8" spans="1:7" ht="16.5" thickBot="1" x14ac:dyDescent="0.3">
      <c r="A8" s="672">
        <v>1</v>
      </c>
      <c r="B8" s="754" t="s">
        <v>48</v>
      </c>
      <c r="C8" s="755">
        <f>C10+C21+C22+C23</f>
        <v>28482</v>
      </c>
      <c r="D8" s="757">
        <v>25891</v>
      </c>
      <c r="E8" s="755">
        <v>10982</v>
      </c>
      <c r="F8" s="607">
        <f>(E8/C8)*100</f>
        <v>38.557685555789625</v>
      </c>
      <c r="G8" s="608">
        <f>(E8/D8)*100</f>
        <v>42.416283650689429</v>
      </c>
    </row>
    <row r="9" spans="1:7" ht="14.25" x14ac:dyDescent="0.2">
      <c r="A9" s="673">
        <v>2</v>
      </c>
      <c r="B9" s="746" t="s">
        <v>49</v>
      </c>
      <c r="C9" s="747"/>
      <c r="D9" s="748"/>
      <c r="E9" s="123"/>
      <c r="F9" s="749"/>
      <c r="G9" s="750"/>
    </row>
    <row r="10" spans="1:7" x14ac:dyDescent="0.2">
      <c r="A10" s="674"/>
      <c r="B10" s="751" t="s">
        <v>50</v>
      </c>
      <c r="C10" s="752">
        <f>C11+C12+C13+C16+C17+C20</f>
        <v>26757</v>
      </c>
      <c r="D10" s="753">
        <f>D11+D12+D13+D16+D17+D20</f>
        <v>24166</v>
      </c>
      <c r="E10" s="752">
        <f>E11+E12+E13+E16+E17+E20</f>
        <v>10879</v>
      </c>
      <c r="F10" s="593">
        <f t="shared" ref="F10:F23" si="0">(E10/C10)*100</f>
        <v>40.65851926598647</v>
      </c>
      <c r="G10" s="594">
        <f t="shared" ref="G10:G23" si="1">(E10/D10)*100</f>
        <v>45.017793594306049</v>
      </c>
    </row>
    <row r="11" spans="1:7" ht="14.25" x14ac:dyDescent="0.2">
      <c r="A11" s="675">
        <v>3</v>
      </c>
      <c r="B11" s="709" t="s">
        <v>87</v>
      </c>
      <c r="C11" s="692">
        <v>3150</v>
      </c>
      <c r="D11" s="693">
        <v>3150</v>
      </c>
      <c r="E11" s="694">
        <v>2269</v>
      </c>
      <c r="F11" s="597">
        <f t="shared" si="0"/>
        <v>72.031746031746039</v>
      </c>
      <c r="G11" s="598">
        <f t="shared" si="1"/>
        <v>72.031746031746039</v>
      </c>
    </row>
    <row r="12" spans="1:7" ht="14.25" x14ac:dyDescent="0.2">
      <c r="A12" s="675">
        <v>4</v>
      </c>
      <c r="B12" s="709" t="s">
        <v>88</v>
      </c>
      <c r="C12" s="692">
        <v>2996</v>
      </c>
      <c r="D12" s="693">
        <v>2996</v>
      </c>
      <c r="E12" s="694">
        <v>1777</v>
      </c>
      <c r="F12" s="597">
        <f t="shared" si="0"/>
        <v>59.312416555407211</v>
      </c>
      <c r="G12" s="598">
        <f t="shared" si="1"/>
        <v>59.312416555407211</v>
      </c>
    </row>
    <row r="13" spans="1:7" ht="14.25" x14ac:dyDescent="0.2">
      <c r="A13" s="675">
        <v>5</v>
      </c>
      <c r="B13" s="709" t="s">
        <v>89</v>
      </c>
      <c r="C13" s="692">
        <v>9960</v>
      </c>
      <c r="D13" s="693">
        <v>9960</v>
      </c>
      <c r="E13" s="694">
        <v>5090</v>
      </c>
      <c r="F13" s="597">
        <f t="shared" si="0"/>
        <v>51.104417670682736</v>
      </c>
      <c r="G13" s="598">
        <f t="shared" si="1"/>
        <v>51.104417670682736</v>
      </c>
    </row>
    <row r="14" spans="1:7" x14ac:dyDescent="0.2">
      <c r="A14" s="675"/>
      <c r="B14" s="709" t="s">
        <v>90</v>
      </c>
      <c r="C14" s="698">
        <v>4565</v>
      </c>
      <c r="D14" s="697">
        <v>4565</v>
      </c>
      <c r="E14" s="698">
        <v>2364</v>
      </c>
      <c r="F14" s="597">
        <f t="shared" si="0"/>
        <v>51.785323110624319</v>
      </c>
      <c r="G14" s="598">
        <f t="shared" si="1"/>
        <v>51.785323110624319</v>
      </c>
    </row>
    <row r="15" spans="1:7" x14ac:dyDescent="0.2">
      <c r="A15" s="675"/>
      <c r="B15" s="709" t="s">
        <v>91</v>
      </c>
      <c r="C15" s="698">
        <v>5395</v>
      </c>
      <c r="D15" s="697">
        <v>5395</v>
      </c>
      <c r="E15" s="698">
        <v>2726</v>
      </c>
      <c r="F15" s="597">
        <f t="shared" si="0"/>
        <v>50.528266913809084</v>
      </c>
      <c r="G15" s="598">
        <f t="shared" si="1"/>
        <v>50.528266913809084</v>
      </c>
    </row>
    <row r="16" spans="1:7" x14ac:dyDescent="0.2">
      <c r="A16" s="675">
        <v>6</v>
      </c>
      <c r="B16" s="709" t="s">
        <v>92</v>
      </c>
      <c r="C16" s="696">
        <v>444</v>
      </c>
      <c r="D16" s="697">
        <v>444</v>
      </c>
      <c r="E16" s="698">
        <v>203</v>
      </c>
      <c r="F16" s="597">
        <f t="shared" si="0"/>
        <v>45.72072072072072</v>
      </c>
      <c r="G16" s="598">
        <f t="shared" si="1"/>
        <v>45.72072072072072</v>
      </c>
    </row>
    <row r="17" spans="1:7" ht="14.25" x14ac:dyDescent="0.2">
      <c r="A17" s="675">
        <v>7</v>
      </c>
      <c r="B17" s="709" t="s">
        <v>93</v>
      </c>
      <c r="C17" s="692">
        <v>9656</v>
      </c>
      <c r="D17" s="693">
        <v>7065</v>
      </c>
      <c r="E17" s="695">
        <v>1402</v>
      </c>
      <c r="F17" s="597">
        <f t="shared" si="0"/>
        <v>14.519469759734879</v>
      </c>
      <c r="G17" s="598">
        <f t="shared" si="1"/>
        <v>19.844302901627742</v>
      </c>
    </row>
    <row r="18" spans="1:7" x14ac:dyDescent="0.2">
      <c r="A18" s="675"/>
      <c r="B18" s="709" t="s">
        <v>94</v>
      </c>
      <c r="C18" s="698">
        <v>9446</v>
      </c>
      <c r="D18" s="697">
        <v>6855</v>
      </c>
      <c r="E18" s="698">
        <v>1266</v>
      </c>
      <c r="F18" s="597">
        <f t="shared" si="0"/>
        <v>13.402498412026254</v>
      </c>
      <c r="G18" s="598">
        <f t="shared" si="1"/>
        <v>18.468271334792121</v>
      </c>
    </row>
    <row r="19" spans="1:7" x14ac:dyDescent="0.2">
      <c r="A19" s="675"/>
      <c r="B19" s="709" t="s">
        <v>95</v>
      </c>
      <c r="C19" s="698">
        <v>210</v>
      </c>
      <c r="D19" s="697">
        <v>210</v>
      </c>
      <c r="E19" s="698">
        <v>136</v>
      </c>
      <c r="F19" s="597">
        <f t="shared" si="0"/>
        <v>64.761904761904759</v>
      </c>
      <c r="G19" s="598">
        <f t="shared" si="1"/>
        <v>64.761904761904759</v>
      </c>
    </row>
    <row r="20" spans="1:7" ht="14.25" x14ac:dyDescent="0.2">
      <c r="A20" s="675">
        <v>8</v>
      </c>
      <c r="B20" s="709" t="s">
        <v>96</v>
      </c>
      <c r="C20" s="692">
        <v>551</v>
      </c>
      <c r="D20" s="693">
        <v>551</v>
      </c>
      <c r="E20" s="694">
        <v>138</v>
      </c>
      <c r="F20" s="597">
        <f t="shared" si="0"/>
        <v>25.045372050816695</v>
      </c>
      <c r="G20" s="598">
        <f t="shared" si="1"/>
        <v>25.045372050816695</v>
      </c>
    </row>
    <row r="21" spans="1:7" x14ac:dyDescent="0.2">
      <c r="A21" s="676">
        <v>9</v>
      </c>
      <c r="B21" s="709" t="s">
        <v>97</v>
      </c>
      <c r="C21" s="698">
        <v>150</v>
      </c>
      <c r="D21" s="697">
        <v>150</v>
      </c>
      <c r="E21" s="698">
        <v>48</v>
      </c>
      <c r="F21" s="597">
        <f t="shared" si="0"/>
        <v>32</v>
      </c>
      <c r="G21" s="598">
        <f t="shared" si="1"/>
        <v>32</v>
      </c>
    </row>
    <row r="22" spans="1:7" x14ac:dyDescent="0.2">
      <c r="A22" s="677" t="s">
        <v>791</v>
      </c>
      <c r="B22" s="716" t="s">
        <v>98</v>
      </c>
      <c r="C22" s="745">
        <v>1079</v>
      </c>
      <c r="D22" s="704">
        <v>1079</v>
      </c>
      <c r="E22" s="745">
        <v>55</v>
      </c>
      <c r="F22" s="597">
        <f t="shared" si="0"/>
        <v>5.0973123262279891</v>
      </c>
      <c r="G22" s="598">
        <f t="shared" si="1"/>
        <v>5.0973123262279891</v>
      </c>
    </row>
    <row r="23" spans="1:7" ht="13.5" thickBot="1" x14ac:dyDescent="0.25">
      <c r="A23" s="677" t="s">
        <v>792</v>
      </c>
      <c r="B23" s="716" t="s">
        <v>793</v>
      </c>
      <c r="C23" s="745">
        <v>496</v>
      </c>
      <c r="D23" s="704">
        <v>496</v>
      </c>
      <c r="E23" s="745">
        <v>0</v>
      </c>
      <c r="F23" s="597">
        <f t="shared" si="0"/>
        <v>0</v>
      </c>
      <c r="G23" s="598">
        <f t="shared" si="1"/>
        <v>0</v>
      </c>
    </row>
    <row r="24" spans="1:7" ht="16.5" thickBot="1" x14ac:dyDescent="0.3">
      <c r="A24" s="672">
        <v>11</v>
      </c>
      <c r="B24" s="754" t="s">
        <v>55</v>
      </c>
      <c r="C24" s="755">
        <f>C26+C30+C37+C47+C49+C53</f>
        <v>84187</v>
      </c>
      <c r="D24" s="756">
        <f>D26+D30+D37+D47+D49+D53</f>
        <v>79765.8</v>
      </c>
      <c r="E24" s="755">
        <f t="shared" ref="E24" si="2">E26+E30+E37+E47+E49+E53</f>
        <v>32686</v>
      </c>
      <c r="F24" s="607">
        <f>(E24/C24)*100</f>
        <v>38.825471866202619</v>
      </c>
      <c r="G24" s="608">
        <f>(E24/D24)*100</f>
        <v>40.977461518595689</v>
      </c>
    </row>
    <row r="25" spans="1:7" ht="15" x14ac:dyDescent="0.25">
      <c r="A25" s="348">
        <v>12</v>
      </c>
      <c r="B25" s="690" t="s">
        <v>56</v>
      </c>
      <c r="C25" s="571"/>
      <c r="D25" s="572"/>
      <c r="E25" s="573"/>
      <c r="F25" s="574"/>
      <c r="G25" s="575"/>
    </row>
    <row r="26" spans="1:7" ht="15.75" thickBot="1" x14ac:dyDescent="0.3">
      <c r="A26" s="689"/>
      <c r="B26" s="690" t="s">
        <v>50</v>
      </c>
      <c r="C26" s="576">
        <f>C27+C28</f>
        <v>16904</v>
      </c>
      <c r="D26" s="584">
        <f>D27+D28</f>
        <v>8295</v>
      </c>
      <c r="E26" s="576">
        <f>E27+E28</f>
        <v>1530</v>
      </c>
      <c r="F26" s="93">
        <f>(E26/C26)*100</f>
        <v>9.0511121628017044</v>
      </c>
      <c r="G26" s="94">
        <f>(E26/D26)*100</f>
        <v>18.44484629294756</v>
      </c>
    </row>
    <row r="27" spans="1:7" ht="15" x14ac:dyDescent="0.25">
      <c r="A27" s="678">
        <v>13</v>
      </c>
      <c r="B27" s="742" t="s">
        <v>99</v>
      </c>
      <c r="C27" s="700">
        <v>13740</v>
      </c>
      <c r="D27" s="701">
        <v>4711</v>
      </c>
      <c r="E27" s="702">
        <v>1282</v>
      </c>
      <c r="F27" s="629">
        <f>(E27/C27)*100</f>
        <v>9.3304221251819506</v>
      </c>
      <c r="G27" s="630">
        <f>(E27/D27)*100</f>
        <v>27.212905964763319</v>
      </c>
    </row>
    <row r="28" spans="1:7" ht="15.75" thickBot="1" x14ac:dyDescent="0.3">
      <c r="A28" s="670">
        <v>14</v>
      </c>
      <c r="B28" s="744" t="s">
        <v>32</v>
      </c>
      <c r="C28" s="703">
        <v>3164</v>
      </c>
      <c r="D28" s="704">
        <v>3584</v>
      </c>
      <c r="E28" s="705">
        <v>248</v>
      </c>
      <c r="F28" s="636">
        <f>(E28/C28)*100</f>
        <v>7.8381795195954496</v>
      </c>
      <c r="G28" s="637">
        <f>(E28/D28)*100</f>
        <v>6.9196428571428577</v>
      </c>
    </row>
    <row r="29" spans="1:7" ht="15" x14ac:dyDescent="0.25">
      <c r="A29" s="348">
        <v>15</v>
      </c>
      <c r="B29" s="690" t="s">
        <v>61</v>
      </c>
      <c r="C29" s="571"/>
      <c r="D29" s="572"/>
      <c r="E29" s="577"/>
      <c r="F29" s="578"/>
      <c r="G29" s="579"/>
    </row>
    <row r="30" spans="1:7" ht="15.75" thickBot="1" x14ac:dyDescent="0.3">
      <c r="A30" s="689"/>
      <c r="B30" s="690" t="s">
        <v>50</v>
      </c>
      <c r="C30" s="576">
        <f>C31+C32+C33+C34</f>
        <v>15009</v>
      </c>
      <c r="D30" s="584">
        <f t="shared" ref="D30:E30" si="3">D31+D32+D33+D34</f>
        <v>15496.8</v>
      </c>
      <c r="E30" s="576">
        <f t="shared" si="3"/>
        <v>4491</v>
      </c>
      <c r="F30" s="93">
        <f t="shared" ref="F30:F35" si="4">(E30/C30)*100</f>
        <v>29.922046771936838</v>
      </c>
      <c r="G30" s="94">
        <f t="shared" ref="G30:G35" si="5">(E30/D30)*100</f>
        <v>28.980176552578595</v>
      </c>
    </row>
    <row r="31" spans="1:7" ht="15" x14ac:dyDescent="0.25">
      <c r="A31" s="678">
        <v>16</v>
      </c>
      <c r="B31" s="742" t="s">
        <v>62</v>
      </c>
      <c r="C31" s="700">
        <v>496</v>
      </c>
      <c r="D31" s="701">
        <v>635</v>
      </c>
      <c r="E31" s="702">
        <v>329</v>
      </c>
      <c r="F31" s="629">
        <f t="shared" si="4"/>
        <v>66.33064516129032</v>
      </c>
      <c r="G31" s="630">
        <f t="shared" si="5"/>
        <v>51.811023622047244</v>
      </c>
    </row>
    <row r="32" spans="1:7" ht="15" x14ac:dyDescent="0.25">
      <c r="A32" s="669">
        <v>17</v>
      </c>
      <c r="B32" s="743" t="s">
        <v>34</v>
      </c>
      <c r="C32" s="696">
        <v>263</v>
      </c>
      <c r="D32" s="697">
        <v>264</v>
      </c>
      <c r="E32" s="698">
        <v>114</v>
      </c>
      <c r="F32" s="597">
        <f t="shared" si="4"/>
        <v>43.346007604562736</v>
      </c>
      <c r="G32" s="598">
        <f t="shared" si="5"/>
        <v>43.18181818181818</v>
      </c>
    </row>
    <row r="33" spans="1:7" ht="15" x14ac:dyDescent="0.25">
      <c r="A33" s="669">
        <v>18</v>
      </c>
      <c r="B33" s="743" t="s">
        <v>63</v>
      </c>
      <c r="C33" s="696">
        <v>54</v>
      </c>
      <c r="D33" s="697">
        <v>54</v>
      </c>
      <c r="E33" s="698">
        <v>12</v>
      </c>
      <c r="F33" s="597">
        <f t="shared" si="4"/>
        <v>22.222222222222221</v>
      </c>
      <c r="G33" s="598">
        <f t="shared" si="5"/>
        <v>22.222222222222221</v>
      </c>
    </row>
    <row r="34" spans="1:7" ht="15" x14ac:dyDescent="0.25">
      <c r="A34" s="669">
        <v>19</v>
      </c>
      <c r="B34" s="743" t="s">
        <v>100</v>
      </c>
      <c r="C34" s="696">
        <v>14196</v>
      </c>
      <c r="D34" s="697">
        <v>14543.8</v>
      </c>
      <c r="E34" s="698">
        <v>4036</v>
      </c>
      <c r="F34" s="597">
        <f t="shared" si="4"/>
        <v>28.430543815159197</v>
      </c>
      <c r="G34" s="598">
        <f t="shared" si="5"/>
        <v>27.750656637192485</v>
      </c>
    </row>
    <row r="35" spans="1:7" ht="15.75" thickBot="1" x14ac:dyDescent="0.3">
      <c r="A35" s="670"/>
      <c r="B35" s="741" t="s">
        <v>101</v>
      </c>
      <c r="C35" s="705">
        <v>5605</v>
      </c>
      <c r="D35" s="737">
        <v>5605</v>
      </c>
      <c r="E35" s="705">
        <v>2862</v>
      </c>
      <c r="F35" s="636">
        <f t="shared" si="4"/>
        <v>51.061552185548621</v>
      </c>
      <c r="G35" s="637">
        <f t="shared" si="5"/>
        <v>51.061552185548621</v>
      </c>
    </row>
    <row r="36" spans="1:7" ht="15" x14ac:dyDescent="0.25">
      <c r="A36" s="348">
        <v>20</v>
      </c>
      <c r="B36" s="348" t="s">
        <v>35</v>
      </c>
      <c r="C36" s="571"/>
      <c r="D36" s="572"/>
      <c r="E36" s="573"/>
      <c r="F36" s="574"/>
      <c r="G36" s="575"/>
    </row>
    <row r="37" spans="1:7" ht="13.5" thickBot="1" x14ac:dyDescent="0.25">
      <c r="A37" s="671"/>
      <c r="B37" s="671" t="s">
        <v>50</v>
      </c>
      <c r="C37" s="576">
        <f>C39+C40+C41+C42+C43+C44+C45+C46</f>
        <v>50975</v>
      </c>
      <c r="D37" s="584">
        <f>D39+D40+D41+D42+D43+D44+D45+D46</f>
        <v>54675</v>
      </c>
      <c r="E37" s="576">
        <f>E39+E40+E41+E42+E43+E44+E45+E46</f>
        <v>26120</v>
      </c>
      <c r="F37" s="580">
        <f t="shared" ref="F37:F53" si="6">(E37/C37)*100</f>
        <v>51.240804315841096</v>
      </c>
      <c r="G37" s="581">
        <f t="shared" ref="G37:G53" si="7">(E37/D37)*100</f>
        <v>47.773205304069499</v>
      </c>
    </row>
    <row r="38" spans="1:7" ht="15" x14ac:dyDescent="0.25">
      <c r="A38" s="678">
        <v>21</v>
      </c>
      <c r="B38" s="733" t="s">
        <v>102</v>
      </c>
      <c r="C38" s="734">
        <v>36182</v>
      </c>
      <c r="D38" s="735">
        <v>38944</v>
      </c>
      <c r="E38" s="715">
        <v>18749</v>
      </c>
      <c r="F38" s="629">
        <f t="shared" si="6"/>
        <v>51.818583826211928</v>
      </c>
      <c r="G38" s="630">
        <f t="shared" si="7"/>
        <v>48.143488085456035</v>
      </c>
    </row>
    <row r="39" spans="1:7" ht="15" x14ac:dyDescent="0.25">
      <c r="A39" s="669">
        <v>22</v>
      </c>
      <c r="B39" s="709" t="s">
        <v>103</v>
      </c>
      <c r="C39" s="723">
        <v>35505</v>
      </c>
      <c r="D39" s="724">
        <v>35505</v>
      </c>
      <c r="E39" s="723">
        <v>18467</v>
      </c>
      <c r="F39" s="597">
        <f t="shared" si="6"/>
        <v>52.012392620757645</v>
      </c>
      <c r="G39" s="598">
        <f t="shared" si="7"/>
        <v>52.012392620757645</v>
      </c>
    </row>
    <row r="40" spans="1:7" ht="15" x14ac:dyDescent="0.25">
      <c r="A40" s="669"/>
      <c r="B40" s="709" t="s">
        <v>205</v>
      </c>
      <c r="C40" s="723">
        <v>0</v>
      </c>
      <c r="D40" s="724">
        <v>2762</v>
      </c>
      <c r="E40" s="723">
        <v>0</v>
      </c>
      <c r="F40" s="597"/>
      <c r="G40" s="598">
        <f t="shared" si="7"/>
        <v>0</v>
      </c>
    </row>
    <row r="41" spans="1:7" ht="15" x14ac:dyDescent="0.25">
      <c r="A41" s="669">
        <v>23</v>
      </c>
      <c r="B41" s="709" t="s">
        <v>104</v>
      </c>
      <c r="C41" s="698">
        <v>677</v>
      </c>
      <c r="D41" s="697">
        <v>677</v>
      </c>
      <c r="E41" s="698">
        <v>282</v>
      </c>
      <c r="F41" s="597">
        <f t="shared" si="6"/>
        <v>41.654357459379618</v>
      </c>
      <c r="G41" s="598">
        <f t="shared" si="7"/>
        <v>41.654357459379618</v>
      </c>
    </row>
    <row r="42" spans="1:7" ht="15" x14ac:dyDescent="0.25">
      <c r="A42" s="669">
        <v>24</v>
      </c>
      <c r="B42" s="709" t="s">
        <v>37</v>
      </c>
      <c r="C42" s="696">
        <v>12072</v>
      </c>
      <c r="D42" s="697">
        <v>13010</v>
      </c>
      <c r="E42" s="698">
        <v>6338</v>
      </c>
      <c r="F42" s="597">
        <f t="shared" si="6"/>
        <v>52.501656726308809</v>
      </c>
      <c r="G42" s="598">
        <f t="shared" si="7"/>
        <v>48.716372021521906</v>
      </c>
    </row>
    <row r="43" spans="1:7" ht="15" x14ac:dyDescent="0.25">
      <c r="A43" s="669" t="s">
        <v>105</v>
      </c>
      <c r="B43" s="709" t="s">
        <v>794</v>
      </c>
      <c r="C43" s="696">
        <v>180</v>
      </c>
      <c r="D43" s="697">
        <v>180</v>
      </c>
      <c r="E43" s="698"/>
      <c r="F43" s="597"/>
      <c r="G43" s="598"/>
    </row>
    <row r="44" spans="1:7" ht="15" x14ac:dyDescent="0.25">
      <c r="A44" s="679" t="s">
        <v>795</v>
      </c>
      <c r="B44" s="709" t="s">
        <v>75</v>
      </c>
      <c r="C44" s="696">
        <v>432</v>
      </c>
      <c r="D44" s="697">
        <v>432</v>
      </c>
      <c r="E44" s="698">
        <v>114</v>
      </c>
      <c r="F44" s="597">
        <f t="shared" si="6"/>
        <v>26.388888888888889</v>
      </c>
      <c r="G44" s="598">
        <f t="shared" si="7"/>
        <v>26.388888888888889</v>
      </c>
    </row>
    <row r="45" spans="1:7" ht="15" x14ac:dyDescent="0.25">
      <c r="A45" s="669">
        <v>25</v>
      </c>
      <c r="B45" s="709" t="s">
        <v>38</v>
      </c>
      <c r="C45" s="696">
        <v>2049</v>
      </c>
      <c r="D45" s="697">
        <v>2049</v>
      </c>
      <c r="E45" s="698">
        <v>919</v>
      </c>
      <c r="F45" s="597">
        <f t="shared" si="6"/>
        <v>44.851146900927283</v>
      </c>
      <c r="G45" s="598">
        <f t="shared" si="7"/>
        <v>44.851146900927283</v>
      </c>
    </row>
    <row r="46" spans="1:7" ht="15.75" thickBot="1" x14ac:dyDescent="0.3">
      <c r="A46" s="112"/>
      <c r="B46" s="716" t="s">
        <v>106</v>
      </c>
      <c r="C46" s="736">
        <v>60</v>
      </c>
      <c r="D46" s="737">
        <v>60</v>
      </c>
      <c r="E46" s="705">
        <v>0</v>
      </c>
      <c r="F46" s="636">
        <f t="shared" si="6"/>
        <v>0</v>
      </c>
      <c r="G46" s="637">
        <f t="shared" si="7"/>
        <v>0</v>
      </c>
    </row>
    <row r="47" spans="1:7" ht="13.5" thickBot="1" x14ac:dyDescent="0.25">
      <c r="A47" s="680">
        <v>26</v>
      </c>
      <c r="B47" s="725" t="s">
        <v>24</v>
      </c>
      <c r="C47" s="726">
        <v>21</v>
      </c>
      <c r="D47" s="727">
        <v>21</v>
      </c>
      <c r="E47" s="726">
        <v>3</v>
      </c>
      <c r="F47" s="728">
        <f t="shared" si="6"/>
        <v>14.285714285714285</v>
      </c>
      <c r="G47" s="729">
        <f t="shared" si="7"/>
        <v>14.285714285714285</v>
      </c>
    </row>
    <row r="48" spans="1:7" ht="13.5" thickBot="1" x14ac:dyDescent="0.25">
      <c r="A48" s="681">
        <v>27</v>
      </c>
      <c r="B48" s="730" t="s">
        <v>107</v>
      </c>
      <c r="C48" s="738">
        <v>21</v>
      </c>
      <c r="D48" s="739">
        <v>21</v>
      </c>
      <c r="E48" s="740">
        <v>3</v>
      </c>
      <c r="F48" s="731">
        <f t="shared" si="6"/>
        <v>14.285714285714285</v>
      </c>
      <c r="G48" s="732">
        <f t="shared" si="7"/>
        <v>14.285714285714285</v>
      </c>
    </row>
    <row r="49" spans="1:11" ht="13.5" thickBot="1" x14ac:dyDescent="0.25">
      <c r="A49" s="682">
        <v>28</v>
      </c>
      <c r="B49" s="691" t="s">
        <v>108</v>
      </c>
      <c r="C49" s="124">
        <f>C51+C52</f>
        <v>635</v>
      </c>
      <c r="D49" s="124">
        <f t="shared" ref="D49:E49" si="8">D51+D52</f>
        <v>635</v>
      </c>
      <c r="E49" s="124">
        <f t="shared" si="8"/>
        <v>280</v>
      </c>
      <c r="F49" s="125">
        <f t="shared" si="6"/>
        <v>44.094488188976378</v>
      </c>
      <c r="G49" s="126">
        <f t="shared" si="7"/>
        <v>44.094488188976378</v>
      </c>
    </row>
    <row r="50" spans="1:11" ht="14.25" x14ac:dyDescent="0.2">
      <c r="A50" s="683">
        <v>29</v>
      </c>
      <c r="B50" s="716" t="s">
        <v>109</v>
      </c>
      <c r="C50" s="692">
        <v>0</v>
      </c>
      <c r="D50" s="693">
        <v>0</v>
      </c>
      <c r="E50" s="694">
        <v>0</v>
      </c>
      <c r="F50" s="629">
        <v>0</v>
      </c>
      <c r="G50" s="630">
        <v>0</v>
      </c>
    </row>
    <row r="51" spans="1:11" ht="14.25" x14ac:dyDescent="0.2">
      <c r="A51" s="684">
        <v>30</v>
      </c>
      <c r="B51" s="717" t="s">
        <v>110</v>
      </c>
      <c r="C51" s="692">
        <v>170</v>
      </c>
      <c r="D51" s="693">
        <v>170</v>
      </c>
      <c r="E51" s="694">
        <v>84</v>
      </c>
      <c r="F51" s="597">
        <f t="shared" si="6"/>
        <v>49.411764705882355</v>
      </c>
      <c r="G51" s="598">
        <f t="shared" si="7"/>
        <v>49.411764705882355</v>
      </c>
    </row>
    <row r="52" spans="1:11" ht="15" thickBot="1" x14ac:dyDescent="0.25">
      <c r="A52" s="684">
        <v>31</v>
      </c>
      <c r="B52" s="717" t="s">
        <v>111</v>
      </c>
      <c r="C52" s="718">
        <v>465</v>
      </c>
      <c r="D52" s="719">
        <v>465</v>
      </c>
      <c r="E52" s="699">
        <v>196</v>
      </c>
      <c r="F52" s="636">
        <f t="shared" si="6"/>
        <v>42.1505376344086</v>
      </c>
      <c r="G52" s="637">
        <f t="shared" si="7"/>
        <v>42.1505376344086</v>
      </c>
    </row>
    <row r="53" spans="1:11" ht="13.5" thickBot="1" x14ac:dyDescent="0.25">
      <c r="A53" s="349">
        <v>32</v>
      </c>
      <c r="B53" s="720" t="s">
        <v>78</v>
      </c>
      <c r="C53" s="721">
        <v>643</v>
      </c>
      <c r="D53" s="722">
        <v>643</v>
      </c>
      <c r="E53" s="721">
        <v>262</v>
      </c>
      <c r="F53" s="638">
        <f t="shared" si="6"/>
        <v>40.746500777604979</v>
      </c>
      <c r="G53" s="639">
        <f t="shared" si="7"/>
        <v>40.746500777604979</v>
      </c>
    </row>
    <row r="54" spans="1:11" ht="16.5" thickBot="1" x14ac:dyDescent="0.3">
      <c r="A54" s="582">
        <v>33</v>
      </c>
      <c r="B54" s="754" t="s">
        <v>26</v>
      </c>
      <c r="C54" s="758">
        <f>C8-C24</f>
        <v>-55705</v>
      </c>
      <c r="D54" s="759">
        <f t="shared" ref="D54:E54" si="9">D8-D24</f>
        <v>-53874.8</v>
      </c>
      <c r="E54" s="758">
        <f t="shared" si="9"/>
        <v>-21704</v>
      </c>
      <c r="F54" s="607">
        <f>(E54/C54)*100</f>
        <v>38.962391167758732</v>
      </c>
      <c r="G54" s="608">
        <f>(E54/D54)*100</f>
        <v>40.28599642133242</v>
      </c>
    </row>
    <row r="55" spans="1:11" x14ac:dyDescent="0.2">
      <c r="A55" s="583">
        <v>34</v>
      </c>
      <c r="B55" s="706" t="s">
        <v>80</v>
      </c>
      <c r="C55" s="711">
        <v>55705</v>
      </c>
      <c r="D55" s="697">
        <v>49284</v>
      </c>
      <c r="E55" s="698">
        <v>25027</v>
      </c>
      <c r="F55" s="707">
        <f>(E55/C55)*100</f>
        <v>44.927744367651016</v>
      </c>
      <c r="G55" s="708">
        <f>(E55/D55)*100</f>
        <v>50.781186591997404</v>
      </c>
    </row>
    <row r="56" spans="1:11" x14ac:dyDescent="0.2">
      <c r="A56" s="583" t="s">
        <v>209</v>
      </c>
      <c r="B56" s="709" t="s">
        <v>206</v>
      </c>
      <c r="C56" s="712">
        <v>55705</v>
      </c>
      <c r="D56" s="697">
        <v>49284</v>
      </c>
      <c r="E56" s="713">
        <v>21704</v>
      </c>
      <c r="F56" s="707">
        <f>(E56/C56)*100</f>
        <v>38.962391167758732</v>
      </c>
      <c r="G56" s="629">
        <f>(E56/D56)*100</f>
        <v>44.038633227822416</v>
      </c>
    </row>
    <row r="57" spans="1:11" x14ac:dyDescent="0.2">
      <c r="A57" s="583">
        <v>35</v>
      </c>
      <c r="B57" s="709" t="s">
        <v>207</v>
      </c>
      <c r="C57" s="712">
        <v>0</v>
      </c>
      <c r="D57" s="714">
        <v>3755</v>
      </c>
      <c r="E57" s="715">
        <v>0</v>
      </c>
      <c r="F57" s="710">
        <v>0</v>
      </c>
      <c r="G57" s="597">
        <f t="shared" ref="G57:G58" si="10">(E57/D57)*100</f>
        <v>0</v>
      </c>
    </row>
    <row r="58" spans="1:11" ht="13.5" thickBot="1" x14ac:dyDescent="0.25">
      <c r="A58" s="583">
        <v>36</v>
      </c>
      <c r="B58" s="730" t="s">
        <v>208</v>
      </c>
      <c r="C58" s="712">
        <v>0</v>
      </c>
      <c r="D58" s="714">
        <v>756</v>
      </c>
      <c r="E58" s="713">
        <v>0</v>
      </c>
      <c r="F58" s="710">
        <v>0</v>
      </c>
      <c r="G58" s="597">
        <f t="shared" si="10"/>
        <v>0</v>
      </c>
    </row>
    <row r="59" spans="1:11" ht="16.5" thickBot="1" x14ac:dyDescent="0.3">
      <c r="A59" s="685">
        <v>38</v>
      </c>
      <c r="B59" s="760" t="s">
        <v>84</v>
      </c>
      <c r="C59" s="758">
        <f>SUM(C56:C58)</f>
        <v>55705</v>
      </c>
      <c r="D59" s="761">
        <f>SUM(D56:D58)</f>
        <v>53795</v>
      </c>
      <c r="E59" s="758">
        <f>SUM(E56)</f>
        <v>21704</v>
      </c>
      <c r="F59" s="607">
        <f>(E59/C59)*100</f>
        <v>38.962391167758732</v>
      </c>
      <c r="G59" s="608">
        <f>(E59/D59)*100</f>
        <v>40.345757040617158</v>
      </c>
      <c r="K59" s="585"/>
    </row>
    <row r="60" spans="1:11" ht="15.75" thickBot="1" x14ac:dyDescent="0.3">
      <c r="A60" s="686">
        <v>39</v>
      </c>
      <c r="B60" s="766" t="s">
        <v>204</v>
      </c>
      <c r="C60" s="767">
        <v>0</v>
      </c>
      <c r="D60" s="768">
        <v>0</v>
      </c>
      <c r="E60" s="767">
        <v>3323</v>
      </c>
      <c r="F60" s="769">
        <v>0</v>
      </c>
      <c r="G60" s="630">
        <v>0</v>
      </c>
    </row>
    <row r="61" spans="1:11" ht="15.75" thickBot="1" x14ac:dyDescent="0.3">
      <c r="A61" s="127">
        <v>40</v>
      </c>
      <c r="B61" s="754" t="s">
        <v>29</v>
      </c>
      <c r="C61" s="762">
        <f>C59</f>
        <v>55705</v>
      </c>
      <c r="D61" s="763">
        <f>D59</f>
        <v>53795</v>
      </c>
      <c r="E61" s="762">
        <f>E59</f>
        <v>21704</v>
      </c>
      <c r="F61" s="764">
        <f>(E61/C61)*100</f>
        <v>38.962391167758732</v>
      </c>
      <c r="G61" s="765">
        <f>(E61/D61)*100</f>
        <v>40.345757040617158</v>
      </c>
    </row>
    <row r="62" spans="1:11" ht="15" x14ac:dyDescent="0.25">
      <c r="A62"/>
      <c r="B62"/>
      <c r="C62"/>
      <c r="D62"/>
      <c r="E62"/>
      <c r="F62"/>
      <c r="G62"/>
    </row>
    <row r="63" spans="1:11" ht="15" x14ac:dyDescent="0.25">
      <c r="A63"/>
      <c r="B63"/>
      <c r="C63"/>
      <c r="D63"/>
      <c r="E63"/>
      <c r="F63"/>
      <c r="G63"/>
    </row>
  </sheetData>
  <mergeCells count="2">
    <mergeCell ref="B3:G3"/>
    <mergeCell ref="E1:G1"/>
  </mergeCells>
  <pageMargins left="0.59055118110236227" right="0.78740157480314965" top="0.59055118110236227" bottom="0" header="0" footer="0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37"/>
  <sheetViews>
    <sheetView tabSelected="1" workbookViewId="0">
      <selection activeCell="I14" sqref="I14"/>
    </sheetView>
  </sheetViews>
  <sheetFormatPr defaultRowHeight="15" x14ac:dyDescent="0.25"/>
  <cols>
    <col min="1" max="1" width="1.7109375" customWidth="1"/>
    <col min="2" max="2" width="32.140625" style="291" customWidth="1"/>
    <col min="3" max="3" width="14" style="291" customWidth="1"/>
    <col min="4" max="4" width="14.140625" style="291" customWidth="1"/>
    <col min="5" max="5" width="12.140625" style="291" customWidth="1"/>
    <col min="6" max="6" width="10.85546875" style="291" customWidth="1"/>
    <col min="7" max="7" width="9.85546875" style="291" customWidth="1"/>
    <col min="8" max="8" width="13.42578125" customWidth="1"/>
    <col min="9" max="9" width="11.28515625" bestFit="1" customWidth="1"/>
  </cols>
  <sheetData>
    <row r="2" spans="2:20" x14ac:dyDescent="0.25">
      <c r="E2" s="291" t="s">
        <v>338</v>
      </c>
    </row>
    <row r="4" spans="2:20" x14ac:dyDescent="0.25">
      <c r="B4" s="988" t="s">
        <v>323</v>
      </c>
      <c r="C4" s="989"/>
      <c r="D4" s="989"/>
      <c r="E4" s="989"/>
      <c r="F4" s="989"/>
      <c r="G4" s="989"/>
      <c r="I4" s="236"/>
    </row>
    <row r="5" spans="2:20" x14ac:dyDescent="0.25">
      <c r="B5" s="988" t="s">
        <v>324</v>
      </c>
      <c r="C5" s="989"/>
      <c r="D5" s="989"/>
      <c r="E5" s="989"/>
      <c r="F5" s="989"/>
      <c r="G5" s="989"/>
    </row>
    <row r="6" spans="2:20" ht="15.75" thickBot="1" x14ac:dyDescent="0.3">
      <c r="B6" s="990" t="s">
        <v>221</v>
      </c>
      <c r="C6" s="991"/>
      <c r="D6" s="991"/>
      <c r="E6" s="991"/>
      <c r="F6" s="991"/>
      <c r="G6" s="991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</row>
    <row r="7" spans="2:20" ht="45.75" thickBot="1" x14ac:dyDescent="0.3">
      <c r="B7" s="292" t="s">
        <v>279</v>
      </c>
      <c r="C7" s="293" t="s">
        <v>325</v>
      </c>
      <c r="D7" s="293" t="s">
        <v>326</v>
      </c>
      <c r="E7" s="294" t="s">
        <v>796</v>
      </c>
      <c r="F7" s="294" t="s">
        <v>283</v>
      </c>
      <c r="G7" s="294" t="s">
        <v>284</v>
      </c>
      <c r="H7" s="234"/>
      <c r="I7" s="234"/>
      <c r="J7" s="234"/>
      <c r="K7" s="234"/>
      <c r="L7" s="234"/>
      <c r="M7" s="234"/>
      <c r="N7" s="234"/>
      <c r="O7" s="234"/>
      <c r="P7" s="234"/>
      <c r="Q7" s="234"/>
      <c r="R7" s="234"/>
      <c r="S7" s="234"/>
      <c r="T7" s="234"/>
    </row>
    <row r="8" spans="2:20" ht="30" customHeight="1" thickBot="1" x14ac:dyDescent="0.3">
      <c r="B8" s="295" t="s">
        <v>48</v>
      </c>
      <c r="C8" s="296">
        <f>C9</f>
        <v>140</v>
      </c>
      <c r="D8" s="296">
        <f t="shared" ref="D8:E8" si="0">D9</f>
        <v>240</v>
      </c>
      <c r="E8" s="296">
        <f t="shared" si="0"/>
        <v>125</v>
      </c>
      <c r="F8" s="297">
        <f>E8/C8*100</f>
        <v>89.285714285714292</v>
      </c>
      <c r="G8" s="298">
        <f>E8/D8*100</f>
        <v>52.083333333333336</v>
      </c>
      <c r="H8" s="234"/>
      <c r="I8" s="234"/>
      <c r="J8" s="234"/>
      <c r="K8" s="234"/>
      <c r="L8" s="234"/>
      <c r="M8" s="234"/>
      <c r="N8" s="234"/>
      <c r="O8" s="234"/>
      <c r="P8" s="234"/>
      <c r="Q8" s="234"/>
      <c r="R8" s="234"/>
      <c r="S8" s="234"/>
      <c r="T8" s="234"/>
    </row>
    <row r="9" spans="2:20" ht="15" customHeight="1" thickBot="1" x14ac:dyDescent="0.3">
      <c r="B9" s="299" t="s">
        <v>327</v>
      </c>
      <c r="C9" s="300">
        <v>140</v>
      </c>
      <c r="D9" s="301">
        <v>240</v>
      </c>
      <c r="E9" s="302">
        <v>125</v>
      </c>
      <c r="F9" s="297">
        <f t="shared" ref="F9:F33" si="1">E9/C9*100</f>
        <v>89.285714285714292</v>
      </c>
      <c r="G9" s="298">
        <f t="shared" ref="G9:G33" si="2">E9/D9*100</f>
        <v>52.083333333333336</v>
      </c>
      <c r="H9" s="234"/>
      <c r="I9" s="234"/>
      <c r="J9" s="234"/>
      <c r="K9" s="234"/>
      <c r="L9" s="234"/>
      <c r="M9" s="234"/>
      <c r="N9" s="234"/>
      <c r="O9" s="234"/>
      <c r="P9" s="234"/>
      <c r="Q9" s="234"/>
      <c r="R9" s="234"/>
      <c r="S9" s="234"/>
      <c r="T9" s="234"/>
    </row>
    <row r="10" spans="2:20" ht="30" customHeight="1" thickBot="1" x14ac:dyDescent="0.3">
      <c r="B10" s="295" t="s">
        <v>55</v>
      </c>
      <c r="C10" s="296">
        <f>C11+C14+C19+C24+C26+C31</f>
        <v>5174</v>
      </c>
      <c r="D10" s="303">
        <f>D11+D14+D19+D24+D26+D31</f>
        <v>5274</v>
      </c>
      <c r="E10" s="304">
        <f>E11+E14+E19+E24+E26+E31</f>
        <v>2129</v>
      </c>
      <c r="F10" s="297">
        <f t="shared" si="1"/>
        <v>41.148047931967533</v>
      </c>
      <c r="G10" s="298">
        <f t="shared" si="2"/>
        <v>40.36784224497535</v>
      </c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</row>
    <row r="11" spans="2:20" ht="15" customHeight="1" thickBot="1" x14ac:dyDescent="0.3">
      <c r="B11" s="295" t="s">
        <v>56</v>
      </c>
      <c r="C11" s="296">
        <f>SUM(C12:C13)</f>
        <v>48</v>
      </c>
      <c r="D11" s="305">
        <f>SUM(D12:D13)</f>
        <v>318</v>
      </c>
      <c r="E11" s="296">
        <f t="shared" ref="E11" si="3">SUM(E12:E13)</f>
        <v>70</v>
      </c>
      <c r="F11" s="297">
        <f t="shared" si="1"/>
        <v>145.83333333333331</v>
      </c>
      <c r="G11" s="298">
        <f t="shared" si="2"/>
        <v>22.012578616352201</v>
      </c>
      <c r="H11" s="234"/>
      <c r="I11" s="234"/>
      <c r="J11" s="234"/>
      <c r="K11" s="234"/>
      <c r="L11" s="234"/>
      <c r="M11" s="234"/>
      <c r="N11" s="234"/>
      <c r="O11" s="234"/>
      <c r="P11" s="234"/>
      <c r="Q11" s="234"/>
      <c r="R11" s="234"/>
      <c r="S11" s="234"/>
      <c r="T11" s="234"/>
    </row>
    <row r="12" spans="2:20" x14ac:dyDescent="0.25">
      <c r="B12" s="306" t="s">
        <v>328</v>
      </c>
      <c r="C12" s="307">
        <v>18</v>
      </c>
      <c r="D12" s="308">
        <v>148</v>
      </c>
      <c r="E12" s="210">
        <v>70</v>
      </c>
      <c r="F12" s="309">
        <f t="shared" si="1"/>
        <v>388.88888888888886</v>
      </c>
      <c r="G12" s="310">
        <f t="shared" si="2"/>
        <v>47.297297297297298</v>
      </c>
      <c r="H12" s="234"/>
      <c r="I12" s="234"/>
      <c r="J12" s="234"/>
      <c r="K12" s="234"/>
      <c r="L12" s="234"/>
      <c r="M12" s="234"/>
      <c r="N12" s="234"/>
      <c r="O12" s="234"/>
      <c r="P12" s="234"/>
      <c r="Q12" s="234"/>
      <c r="R12" s="234"/>
      <c r="S12" s="234"/>
      <c r="T12" s="234"/>
    </row>
    <row r="13" spans="2:20" ht="15" customHeight="1" thickBot="1" x14ac:dyDescent="0.3">
      <c r="B13" s="311" t="s">
        <v>329</v>
      </c>
      <c r="C13" s="312">
        <v>30</v>
      </c>
      <c r="D13" s="313">
        <v>170</v>
      </c>
      <c r="E13" s="218">
        <v>0</v>
      </c>
      <c r="F13" s="314">
        <f t="shared" si="1"/>
        <v>0</v>
      </c>
      <c r="G13" s="315">
        <f t="shared" si="2"/>
        <v>0</v>
      </c>
      <c r="H13" s="234"/>
      <c r="I13" s="234"/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34"/>
    </row>
    <row r="14" spans="2:20" ht="15" customHeight="1" thickBot="1" x14ac:dyDescent="0.3">
      <c r="B14" s="295" t="s">
        <v>61</v>
      </c>
      <c r="C14" s="296">
        <f>SUM(C15:C18)</f>
        <v>1437</v>
      </c>
      <c r="D14" s="305">
        <f>SUM(D15:D18)</f>
        <v>1169</v>
      </c>
      <c r="E14" s="296">
        <f>SUM(E15:E18)</f>
        <v>269</v>
      </c>
      <c r="F14" s="297">
        <f t="shared" si="1"/>
        <v>18.719554627696592</v>
      </c>
      <c r="G14" s="298">
        <f t="shared" si="2"/>
        <v>23.011120615911036</v>
      </c>
      <c r="H14" s="234"/>
      <c r="I14" s="234" t="s">
        <v>318</v>
      </c>
      <c r="J14" s="234"/>
      <c r="K14" s="234"/>
      <c r="L14" s="234"/>
      <c r="M14" s="234"/>
      <c r="N14" s="234"/>
      <c r="O14" s="234"/>
      <c r="P14" s="234"/>
      <c r="Q14" s="234"/>
      <c r="R14" s="234"/>
      <c r="S14" s="234"/>
      <c r="T14" s="234"/>
    </row>
    <row r="15" spans="2:20" x14ac:dyDescent="0.25">
      <c r="B15" s="306" t="s">
        <v>62</v>
      </c>
      <c r="C15" s="307">
        <v>6</v>
      </c>
      <c r="D15" s="308">
        <v>4</v>
      </c>
      <c r="E15" s="210">
        <v>2</v>
      </c>
      <c r="F15" s="316">
        <f t="shared" si="1"/>
        <v>33.333333333333329</v>
      </c>
      <c r="G15" s="317">
        <f t="shared" si="2"/>
        <v>50</v>
      </c>
      <c r="H15" s="234"/>
      <c r="I15" s="234"/>
      <c r="J15" s="234"/>
      <c r="K15" s="234"/>
      <c r="L15" s="234"/>
      <c r="M15" s="234"/>
      <c r="N15" s="234"/>
      <c r="O15" s="234"/>
      <c r="P15" s="234"/>
      <c r="Q15" s="234"/>
      <c r="R15" s="234"/>
      <c r="S15" s="234"/>
      <c r="T15" s="234"/>
    </row>
    <row r="16" spans="2:20" x14ac:dyDescent="0.25">
      <c r="B16" s="318" t="s">
        <v>19</v>
      </c>
      <c r="C16" s="300">
        <v>12</v>
      </c>
      <c r="D16" s="301">
        <v>12</v>
      </c>
      <c r="E16" s="214">
        <v>0</v>
      </c>
      <c r="F16" s="319">
        <f t="shared" si="1"/>
        <v>0</v>
      </c>
      <c r="G16" s="320">
        <f t="shared" si="2"/>
        <v>0</v>
      </c>
      <c r="H16" s="321"/>
      <c r="I16" s="234"/>
      <c r="J16" s="234"/>
      <c r="K16" s="234"/>
      <c r="L16" s="234"/>
      <c r="M16" s="234"/>
      <c r="N16" s="234"/>
      <c r="O16" s="234"/>
      <c r="P16" s="234"/>
      <c r="Q16" s="234"/>
      <c r="R16" s="234"/>
      <c r="S16" s="234"/>
      <c r="T16" s="234"/>
    </row>
    <row r="17" spans="2:20" x14ac:dyDescent="0.25">
      <c r="B17" s="318" t="s">
        <v>330</v>
      </c>
      <c r="C17" s="300">
        <v>6</v>
      </c>
      <c r="D17" s="301">
        <v>16</v>
      </c>
      <c r="E17" s="214">
        <v>8</v>
      </c>
      <c r="F17" s="319">
        <f t="shared" si="1"/>
        <v>133.33333333333331</v>
      </c>
      <c r="G17" s="320">
        <f t="shared" si="2"/>
        <v>50</v>
      </c>
      <c r="H17" s="321"/>
      <c r="I17" s="234"/>
      <c r="J17" s="234"/>
      <c r="K17" s="234"/>
      <c r="L17" s="234"/>
      <c r="M17" s="234"/>
      <c r="N17" s="234"/>
      <c r="O17" s="234"/>
      <c r="P17" s="234"/>
      <c r="Q17" s="234"/>
      <c r="R17" s="234"/>
      <c r="S17" s="234"/>
      <c r="T17" s="234"/>
    </row>
    <row r="18" spans="2:20" ht="15" customHeight="1" thickBot="1" x14ac:dyDescent="0.3">
      <c r="B18" s="311" t="s">
        <v>100</v>
      </c>
      <c r="C18" s="312">
        <v>1413</v>
      </c>
      <c r="D18" s="313">
        <v>1137</v>
      </c>
      <c r="E18" s="218">
        <v>259</v>
      </c>
      <c r="F18" s="322">
        <f t="shared" si="1"/>
        <v>18.329794762915782</v>
      </c>
      <c r="G18" s="323">
        <f t="shared" si="2"/>
        <v>22.7792436235708</v>
      </c>
      <c r="H18" s="321"/>
      <c r="I18" s="234"/>
      <c r="J18" s="234"/>
      <c r="K18" s="234"/>
      <c r="L18" s="234"/>
      <c r="M18" s="234"/>
      <c r="N18" s="234"/>
      <c r="O18" s="234"/>
      <c r="P18" s="234"/>
      <c r="Q18" s="234"/>
      <c r="R18" s="234"/>
      <c r="S18" s="234"/>
      <c r="T18" s="234"/>
    </row>
    <row r="19" spans="2:20" ht="15" customHeight="1" thickBot="1" x14ac:dyDescent="0.3">
      <c r="B19" s="295" t="s">
        <v>35</v>
      </c>
      <c r="C19" s="296">
        <f>SUM(C20:C23)</f>
        <v>3656</v>
      </c>
      <c r="D19" s="296">
        <f t="shared" ref="D19:E19" si="4">SUM(D20:D23)</f>
        <v>3722</v>
      </c>
      <c r="E19" s="296">
        <f t="shared" si="4"/>
        <v>1759</v>
      </c>
      <c r="F19" s="297">
        <f t="shared" si="1"/>
        <v>48.112691466083149</v>
      </c>
      <c r="G19" s="298">
        <f t="shared" si="2"/>
        <v>47.259537882858673</v>
      </c>
      <c r="H19" s="321"/>
      <c r="I19" s="234"/>
      <c r="J19" s="234"/>
      <c r="K19" s="234"/>
      <c r="L19" s="234"/>
      <c r="M19" s="234"/>
      <c r="N19" s="234"/>
      <c r="O19" s="234"/>
      <c r="P19" s="234"/>
      <c r="Q19" s="234"/>
      <c r="R19" s="234"/>
      <c r="S19" s="234"/>
      <c r="T19" s="234"/>
    </row>
    <row r="20" spans="2:20" x14ac:dyDescent="0.25">
      <c r="B20" s="306" t="s">
        <v>22</v>
      </c>
      <c r="C20" s="210">
        <v>2683</v>
      </c>
      <c r="D20" s="324">
        <v>2791</v>
      </c>
      <c r="E20" s="325">
        <v>1306</v>
      </c>
      <c r="F20" s="316">
        <f t="shared" si="1"/>
        <v>48.676854267610878</v>
      </c>
      <c r="G20" s="317">
        <f t="shared" si="2"/>
        <v>46.793264063059837</v>
      </c>
      <c r="H20" s="321"/>
      <c r="I20" s="234"/>
      <c r="J20" s="234"/>
      <c r="K20" s="234"/>
      <c r="L20" s="234"/>
      <c r="M20" s="234"/>
      <c r="N20" s="234"/>
      <c r="O20" s="234"/>
      <c r="P20" s="234"/>
      <c r="Q20" s="234"/>
      <c r="R20" s="234"/>
      <c r="S20" s="234"/>
      <c r="T20" s="234"/>
    </row>
    <row r="21" spans="2:20" x14ac:dyDescent="0.25">
      <c r="B21" s="299" t="s">
        <v>315</v>
      </c>
      <c r="C21" s="300">
        <v>903</v>
      </c>
      <c r="D21" s="301">
        <v>903</v>
      </c>
      <c r="E21" s="214">
        <v>440</v>
      </c>
      <c r="F21" s="319">
        <f t="shared" si="1"/>
        <v>48.726467331118492</v>
      </c>
      <c r="G21" s="320">
        <f t="shared" si="2"/>
        <v>48.726467331118492</v>
      </c>
      <c r="H21" s="321"/>
      <c r="I21" s="234"/>
      <c r="J21" s="234"/>
      <c r="K21" s="234"/>
      <c r="L21" s="234"/>
      <c r="M21" s="234"/>
      <c r="N21" s="234"/>
      <c r="O21" s="234"/>
      <c r="P21" s="234"/>
      <c r="Q21" s="234"/>
      <c r="R21" s="234"/>
      <c r="S21" s="234"/>
      <c r="T21" s="234"/>
    </row>
    <row r="22" spans="2:20" x14ac:dyDescent="0.25">
      <c r="B22" s="326" t="s">
        <v>331</v>
      </c>
      <c r="C22" s="312">
        <v>46</v>
      </c>
      <c r="D22" s="313">
        <v>22</v>
      </c>
      <c r="E22" s="218">
        <v>10</v>
      </c>
      <c r="F22" s="319">
        <f t="shared" si="1"/>
        <v>21.739130434782609</v>
      </c>
      <c r="G22" s="320">
        <f t="shared" si="2"/>
        <v>45.454545454545453</v>
      </c>
      <c r="H22" s="321"/>
      <c r="I22" s="234"/>
      <c r="J22" s="234"/>
      <c r="K22" s="234"/>
      <c r="L22" s="234"/>
      <c r="M22" s="234"/>
      <c r="N22" s="234"/>
      <c r="O22" s="234"/>
      <c r="P22" s="234"/>
      <c r="Q22" s="234"/>
      <c r="R22" s="234"/>
      <c r="S22" s="234"/>
      <c r="T22" s="234"/>
    </row>
    <row r="23" spans="2:20" ht="15" customHeight="1" thickBot="1" x14ac:dyDescent="0.3">
      <c r="B23" s="326" t="s">
        <v>332</v>
      </c>
      <c r="C23" s="312">
        <v>24</v>
      </c>
      <c r="D23" s="313">
        <v>6</v>
      </c>
      <c r="E23" s="218">
        <v>3</v>
      </c>
      <c r="F23" s="322">
        <f t="shared" si="1"/>
        <v>12.5</v>
      </c>
      <c r="G23" s="323">
        <f t="shared" si="2"/>
        <v>50</v>
      </c>
      <c r="H23" s="321"/>
      <c r="I23" s="234"/>
      <c r="J23" s="234"/>
      <c r="K23" s="234"/>
      <c r="L23" s="234"/>
      <c r="M23" s="234"/>
      <c r="N23" s="234"/>
      <c r="O23" s="234"/>
      <c r="P23" s="234"/>
      <c r="Q23" s="234"/>
      <c r="R23" s="234"/>
      <c r="S23" s="234"/>
      <c r="T23" s="234"/>
    </row>
    <row r="24" spans="2:20" ht="15" customHeight="1" thickBot="1" x14ac:dyDescent="0.3">
      <c r="B24" s="295" t="s">
        <v>24</v>
      </c>
      <c r="C24" s="296">
        <f>C25</f>
        <v>2</v>
      </c>
      <c r="D24" s="303">
        <f>D25</f>
        <v>2</v>
      </c>
      <c r="E24" s="304">
        <f t="shared" ref="E24" si="5">E25</f>
        <v>0</v>
      </c>
      <c r="F24" s="297">
        <f t="shared" si="1"/>
        <v>0</v>
      </c>
      <c r="G24" s="298">
        <f t="shared" si="2"/>
        <v>0</v>
      </c>
      <c r="H24" s="321"/>
      <c r="I24" s="234"/>
      <c r="J24" s="234"/>
      <c r="K24" s="234"/>
      <c r="L24" s="234"/>
      <c r="M24" s="234"/>
      <c r="N24" s="234"/>
      <c r="O24" s="234"/>
      <c r="P24" s="234"/>
      <c r="Q24" s="234"/>
      <c r="R24" s="234"/>
      <c r="S24" s="234"/>
      <c r="T24" s="234"/>
    </row>
    <row r="25" spans="2:20" ht="15" customHeight="1" thickBot="1" x14ac:dyDescent="0.3">
      <c r="B25" s="327" t="s">
        <v>333</v>
      </c>
      <c r="C25" s="328">
        <v>2</v>
      </c>
      <c r="D25" s="329">
        <v>2</v>
      </c>
      <c r="E25" s="330">
        <v>0</v>
      </c>
      <c r="F25" s="331">
        <f t="shared" si="1"/>
        <v>0</v>
      </c>
      <c r="G25" s="332">
        <f t="shared" si="2"/>
        <v>0</v>
      </c>
      <c r="H25" s="321"/>
      <c r="I25" s="234"/>
      <c r="J25" s="234"/>
      <c r="K25" s="234"/>
      <c r="L25" s="234"/>
      <c r="M25" s="234"/>
      <c r="N25" s="234"/>
      <c r="O25" s="234"/>
      <c r="P25" s="234"/>
      <c r="Q25" s="234"/>
      <c r="R25" s="234"/>
      <c r="S25" s="234"/>
      <c r="T25" s="234"/>
    </row>
    <row r="26" spans="2:20" ht="15" customHeight="1" thickBot="1" x14ac:dyDescent="0.3">
      <c r="B26" s="295" t="s">
        <v>108</v>
      </c>
      <c r="C26" s="304">
        <f>SUM(C27:C30)</f>
        <v>31</v>
      </c>
      <c r="D26" s="305">
        <f>SUM(D27:D30)</f>
        <v>63</v>
      </c>
      <c r="E26" s="304">
        <f>SUM(E27:E30)</f>
        <v>31</v>
      </c>
      <c r="F26" s="297">
        <f t="shared" si="1"/>
        <v>100</v>
      </c>
      <c r="G26" s="298">
        <f t="shared" si="2"/>
        <v>49.206349206349202</v>
      </c>
      <c r="H26" s="321"/>
      <c r="I26" s="234"/>
      <c r="J26" s="234"/>
      <c r="K26" s="234"/>
      <c r="L26" s="234"/>
      <c r="M26" s="234"/>
      <c r="N26" s="234"/>
      <c r="O26" s="234"/>
      <c r="P26" s="234"/>
      <c r="Q26" s="234"/>
      <c r="R26" s="234"/>
      <c r="S26" s="234"/>
      <c r="T26" s="234"/>
    </row>
    <row r="27" spans="2:20" x14ac:dyDescent="0.25">
      <c r="B27" s="327" t="s">
        <v>334</v>
      </c>
      <c r="C27" s="307">
        <v>0</v>
      </c>
      <c r="D27" s="333">
        <v>0</v>
      </c>
      <c r="E27" s="334">
        <v>0</v>
      </c>
      <c r="F27" s="316"/>
      <c r="G27" s="317"/>
      <c r="H27" s="321"/>
      <c r="I27" s="234"/>
      <c r="J27" s="234"/>
      <c r="K27" s="234"/>
      <c r="L27" s="234"/>
      <c r="M27" s="234"/>
      <c r="N27" s="234"/>
      <c r="O27" s="234"/>
      <c r="P27" s="234"/>
      <c r="Q27" s="234"/>
      <c r="R27" s="234"/>
      <c r="S27" s="234"/>
      <c r="T27" s="234"/>
    </row>
    <row r="28" spans="2:20" x14ac:dyDescent="0.25">
      <c r="B28" s="299" t="s">
        <v>335</v>
      </c>
      <c r="C28" s="300">
        <v>11</v>
      </c>
      <c r="D28" s="335">
        <v>11</v>
      </c>
      <c r="E28" s="302">
        <v>5</v>
      </c>
      <c r="F28" s="319">
        <f t="shared" si="1"/>
        <v>45.454545454545453</v>
      </c>
      <c r="G28" s="320">
        <f t="shared" si="2"/>
        <v>45.454545454545453</v>
      </c>
      <c r="H28" s="321"/>
      <c r="I28" s="234"/>
      <c r="J28" s="234"/>
      <c r="K28" s="234"/>
      <c r="L28" s="234"/>
      <c r="M28" s="234"/>
      <c r="N28" s="234"/>
      <c r="O28" s="234"/>
      <c r="P28" s="234"/>
      <c r="Q28" s="234"/>
      <c r="R28" s="234"/>
      <c r="S28" s="234"/>
      <c r="T28" s="234"/>
    </row>
    <row r="29" spans="2:20" x14ac:dyDescent="0.25">
      <c r="B29" s="299" t="s">
        <v>336</v>
      </c>
      <c r="C29" s="300">
        <v>20</v>
      </c>
      <c r="D29" s="335">
        <v>2</v>
      </c>
      <c r="E29" s="302">
        <v>1</v>
      </c>
      <c r="F29" s="319">
        <f t="shared" si="1"/>
        <v>5</v>
      </c>
      <c r="G29" s="320">
        <f t="shared" si="2"/>
        <v>50</v>
      </c>
      <c r="H29" s="321"/>
      <c r="I29" s="234"/>
      <c r="J29" s="234"/>
      <c r="K29" s="234"/>
      <c r="L29" s="234"/>
      <c r="M29" s="234"/>
      <c r="N29" s="234"/>
      <c r="O29" s="234"/>
      <c r="P29" s="234"/>
      <c r="Q29" s="234"/>
      <c r="R29" s="234"/>
      <c r="S29" s="234"/>
      <c r="T29" s="234"/>
    </row>
    <row r="30" spans="2:20" ht="15" customHeight="1" thickBot="1" x14ac:dyDescent="0.3">
      <c r="B30" s="327" t="s">
        <v>337</v>
      </c>
      <c r="C30" s="328">
        <v>0</v>
      </c>
      <c r="D30" s="329">
        <v>50</v>
      </c>
      <c r="E30" s="330">
        <v>25</v>
      </c>
      <c r="F30" s="322"/>
      <c r="G30" s="323">
        <f t="shared" si="2"/>
        <v>50</v>
      </c>
      <c r="H30" s="321"/>
      <c r="I30" s="234"/>
      <c r="J30" s="234"/>
      <c r="K30" s="234"/>
      <c r="L30" s="234"/>
      <c r="M30" s="234"/>
      <c r="N30" s="234"/>
      <c r="O30" s="234"/>
      <c r="P30" s="234"/>
      <c r="Q30" s="234"/>
      <c r="R30" s="234"/>
      <c r="S30" s="234"/>
      <c r="T30" s="234"/>
    </row>
    <row r="31" spans="2:20" ht="15" customHeight="1" thickBot="1" x14ac:dyDescent="0.3">
      <c r="B31" s="295" t="s">
        <v>78</v>
      </c>
      <c r="C31" s="336">
        <v>0</v>
      </c>
      <c r="D31" s="337">
        <v>0</v>
      </c>
      <c r="E31" s="304">
        <v>0</v>
      </c>
      <c r="F31" s="297"/>
      <c r="G31" s="298"/>
      <c r="H31" s="321"/>
      <c r="I31" s="234"/>
      <c r="J31" s="234"/>
      <c r="K31" s="234"/>
      <c r="L31" s="234"/>
      <c r="M31" s="234"/>
      <c r="N31" s="234"/>
      <c r="O31" s="234"/>
      <c r="P31" s="234"/>
      <c r="Q31" s="234"/>
      <c r="R31" s="234"/>
      <c r="S31" s="234"/>
      <c r="T31" s="234"/>
    </row>
    <row r="32" spans="2:20" ht="15" customHeight="1" thickBot="1" x14ac:dyDescent="0.3">
      <c r="B32" s="295" t="s">
        <v>26</v>
      </c>
      <c r="C32" s="296">
        <f>C8-C10</f>
        <v>-5034</v>
      </c>
      <c r="D32" s="296">
        <f t="shared" ref="D32:E32" si="6">D8-D10</f>
        <v>-5034</v>
      </c>
      <c r="E32" s="296">
        <f t="shared" si="6"/>
        <v>-2004</v>
      </c>
      <c r="F32" s="331">
        <f t="shared" si="1"/>
        <v>39.809296781883198</v>
      </c>
      <c r="G32" s="332">
        <f t="shared" si="2"/>
        <v>39.809296781883198</v>
      </c>
      <c r="H32" s="321"/>
      <c r="I32" s="234"/>
      <c r="J32" s="234"/>
      <c r="K32" s="234"/>
      <c r="L32" s="234"/>
      <c r="M32" s="234"/>
      <c r="N32" s="234"/>
      <c r="O32" s="234"/>
      <c r="P32" s="234"/>
      <c r="Q32" s="234"/>
      <c r="R32" s="234"/>
      <c r="S32" s="234"/>
      <c r="T32" s="234"/>
    </row>
    <row r="33" spans="2:20" ht="15.75" thickBot="1" x14ac:dyDescent="0.3">
      <c r="B33" s="338" t="s">
        <v>299</v>
      </c>
      <c r="C33" s="339">
        <f>C32*(-1)</f>
        <v>5034</v>
      </c>
      <c r="D33" s="340">
        <f>D32*(-1)</f>
        <v>5034</v>
      </c>
      <c r="E33" s="341">
        <v>2392</v>
      </c>
      <c r="F33" s="331">
        <f t="shared" si="1"/>
        <v>47.516885180770757</v>
      </c>
      <c r="G33" s="332">
        <f t="shared" si="2"/>
        <v>47.516885180770757</v>
      </c>
      <c r="H33" s="342"/>
      <c r="I33" s="321"/>
      <c r="J33" s="234"/>
      <c r="K33" s="234"/>
      <c r="L33" s="234"/>
      <c r="M33" s="234"/>
      <c r="N33" s="234"/>
      <c r="O33" s="234"/>
      <c r="P33" s="234"/>
      <c r="Q33" s="234"/>
      <c r="R33" s="234"/>
      <c r="S33" s="234"/>
      <c r="T33" s="234"/>
    </row>
    <row r="34" spans="2:20" ht="15.75" thickBot="1" x14ac:dyDescent="0.3">
      <c r="B34" s="343" t="s">
        <v>27</v>
      </c>
      <c r="C34" s="296">
        <f>SUM(C32:C33)</f>
        <v>0</v>
      </c>
      <c r="D34" s="296">
        <f t="shared" ref="D34:E34" si="7">SUM(D32:D33)</f>
        <v>0</v>
      </c>
      <c r="E34" s="296">
        <f t="shared" si="7"/>
        <v>388</v>
      </c>
      <c r="F34" s="331"/>
      <c r="G34" s="332"/>
      <c r="H34" s="321"/>
      <c r="I34" s="234"/>
      <c r="J34" s="234"/>
      <c r="K34" s="234"/>
      <c r="L34" s="234"/>
      <c r="M34" s="234"/>
      <c r="N34" s="234"/>
      <c r="O34" s="234"/>
      <c r="P34" s="234"/>
      <c r="Q34" s="234"/>
      <c r="R34" s="234"/>
      <c r="S34" s="234"/>
      <c r="T34" s="234"/>
    </row>
    <row r="35" spans="2:20" x14ac:dyDescent="0.25">
      <c r="B35" s="344"/>
      <c r="C35" s="344"/>
      <c r="D35" s="344"/>
      <c r="E35" s="345"/>
      <c r="F35" s="345"/>
      <c r="G35" s="345"/>
      <c r="H35" s="234"/>
      <c r="I35" s="234"/>
      <c r="J35" s="234"/>
      <c r="K35" s="234"/>
      <c r="L35" s="234"/>
      <c r="M35" s="234"/>
      <c r="N35" s="234"/>
      <c r="O35" s="234"/>
      <c r="P35" s="234"/>
      <c r="Q35" s="234"/>
      <c r="R35" s="234"/>
      <c r="S35" s="234"/>
      <c r="T35" s="234"/>
    </row>
    <row r="36" spans="2:20" x14ac:dyDescent="0.25">
      <c r="B36" s="344"/>
      <c r="C36" s="344"/>
      <c r="D36" s="344"/>
      <c r="E36" s="344"/>
      <c r="F36" s="344"/>
      <c r="G36" s="344"/>
    </row>
    <row r="37" spans="2:20" x14ac:dyDescent="0.25">
      <c r="B37" s="344"/>
      <c r="C37" s="344"/>
      <c r="D37" s="344"/>
      <c r="E37" s="344"/>
      <c r="F37" s="344"/>
      <c r="G37" s="344"/>
    </row>
  </sheetData>
  <mergeCells count="3">
    <mergeCell ref="B4:G4"/>
    <mergeCell ref="B5:G5"/>
    <mergeCell ref="B6:G6"/>
  </mergeCells>
  <pageMargins left="0.70866141732283472" right="0.70866141732283472" top="0.78740157480314965" bottom="0.78740157480314965" header="0.31496062992125984" footer="0.31496062992125984"/>
  <pageSetup paperSize="9" scale="7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37"/>
  <sheetViews>
    <sheetView workbookViewId="0">
      <selection activeCell="P8" sqref="P8"/>
    </sheetView>
  </sheetViews>
  <sheetFormatPr defaultRowHeight="15" x14ac:dyDescent="0.25"/>
  <cols>
    <col min="1" max="1" width="32.42578125" customWidth="1"/>
    <col min="2" max="2" width="11" customWidth="1"/>
    <col min="3" max="3" width="10.5703125" customWidth="1"/>
    <col min="4" max="4" width="7.28515625" customWidth="1"/>
    <col min="5" max="5" width="7.85546875" customWidth="1"/>
    <col min="6" max="6" width="7.28515625" customWidth="1"/>
    <col min="7" max="7" width="8.140625" customWidth="1"/>
    <col min="8" max="8" width="8.7109375" customWidth="1"/>
    <col min="9" max="9" width="10.7109375" customWidth="1"/>
    <col min="10" max="10" width="8.7109375" customWidth="1"/>
    <col min="11" max="11" width="7.7109375" customWidth="1"/>
    <col min="12" max="12" width="8.28515625" customWidth="1"/>
    <col min="13" max="13" width="8" customWidth="1"/>
    <col min="257" max="257" width="32.42578125" customWidth="1"/>
    <col min="258" max="258" width="11" customWidth="1"/>
    <col min="259" max="259" width="10" customWidth="1"/>
    <col min="260" max="260" width="7.28515625" customWidth="1"/>
    <col min="261" max="261" width="7.85546875" customWidth="1"/>
    <col min="262" max="262" width="7.28515625" customWidth="1"/>
    <col min="263" max="263" width="8.140625" customWidth="1"/>
    <col min="264" max="264" width="8.7109375" customWidth="1"/>
    <col min="265" max="265" width="9.85546875" customWidth="1"/>
    <col min="266" max="266" width="8.7109375" customWidth="1"/>
    <col min="267" max="267" width="7.7109375" customWidth="1"/>
    <col min="268" max="268" width="8.28515625" customWidth="1"/>
    <col min="269" max="269" width="8" customWidth="1"/>
    <col min="513" max="513" width="32.42578125" customWidth="1"/>
    <col min="514" max="514" width="11" customWidth="1"/>
    <col min="515" max="515" width="10" customWidth="1"/>
    <col min="516" max="516" width="7.28515625" customWidth="1"/>
    <col min="517" max="517" width="7.85546875" customWidth="1"/>
    <col min="518" max="518" width="7.28515625" customWidth="1"/>
    <col min="519" max="519" width="8.140625" customWidth="1"/>
    <col min="520" max="520" width="8.7109375" customWidth="1"/>
    <col min="521" max="521" width="9.85546875" customWidth="1"/>
    <col min="522" max="522" width="8.7109375" customWidth="1"/>
    <col min="523" max="523" width="7.7109375" customWidth="1"/>
    <col min="524" max="524" width="8.28515625" customWidth="1"/>
    <col min="525" max="525" width="8" customWidth="1"/>
    <col min="769" max="769" width="32.42578125" customWidth="1"/>
    <col min="770" max="770" width="11" customWidth="1"/>
    <col min="771" max="771" width="10" customWidth="1"/>
    <col min="772" max="772" width="7.28515625" customWidth="1"/>
    <col min="773" max="773" width="7.85546875" customWidth="1"/>
    <col min="774" max="774" width="7.28515625" customWidth="1"/>
    <col min="775" max="775" width="8.140625" customWidth="1"/>
    <col min="776" max="776" width="8.7109375" customWidth="1"/>
    <col min="777" max="777" width="9.85546875" customWidth="1"/>
    <col min="778" max="778" width="8.7109375" customWidth="1"/>
    <col min="779" max="779" width="7.7109375" customWidth="1"/>
    <col min="780" max="780" width="8.28515625" customWidth="1"/>
    <col min="781" max="781" width="8" customWidth="1"/>
    <col min="1025" max="1025" width="32.42578125" customWidth="1"/>
    <col min="1026" max="1026" width="11" customWidth="1"/>
    <col min="1027" max="1027" width="10" customWidth="1"/>
    <col min="1028" max="1028" width="7.28515625" customWidth="1"/>
    <col min="1029" max="1029" width="7.85546875" customWidth="1"/>
    <col min="1030" max="1030" width="7.28515625" customWidth="1"/>
    <col min="1031" max="1031" width="8.140625" customWidth="1"/>
    <col min="1032" max="1032" width="8.7109375" customWidth="1"/>
    <col min="1033" max="1033" width="9.85546875" customWidth="1"/>
    <col min="1034" max="1034" width="8.7109375" customWidth="1"/>
    <col min="1035" max="1035" width="7.7109375" customWidth="1"/>
    <col min="1036" max="1036" width="8.28515625" customWidth="1"/>
    <col min="1037" max="1037" width="8" customWidth="1"/>
    <col min="1281" max="1281" width="32.42578125" customWidth="1"/>
    <col min="1282" max="1282" width="11" customWidth="1"/>
    <col min="1283" max="1283" width="10" customWidth="1"/>
    <col min="1284" max="1284" width="7.28515625" customWidth="1"/>
    <col min="1285" max="1285" width="7.85546875" customWidth="1"/>
    <col min="1286" max="1286" width="7.28515625" customWidth="1"/>
    <col min="1287" max="1287" width="8.140625" customWidth="1"/>
    <col min="1288" max="1288" width="8.7109375" customWidth="1"/>
    <col min="1289" max="1289" width="9.85546875" customWidth="1"/>
    <col min="1290" max="1290" width="8.7109375" customWidth="1"/>
    <col min="1291" max="1291" width="7.7109375" customWidth="1"/>
    <col min="1292" max="1292" width="8.28515625" customWidth="1"/>
    <col min="1293" max="1293" width="8" customWidth="1"/>
    <col min="1537" max="1537" width="32.42578125" customWidth="1"/>
    <col min="1538" max="1538" width="11" customWidth="1"/>
    <col min="1539" max="1539" width="10" customWidth="1"/>
    <col min="1540" max="1540" width="7.28515625" customWidth="1"/>
    <col min="1541" max="1541" width="7.85546875" customWidth="1"/>
    <col min="1542" max="1542" width="7.28515625" customWidth="1"/>
    <col min="1543" max="1543" width="8.140625" customWidth="1"/>
    <col min="1544" max="1544" width="8.7109375" customWidth="1"/>
    <col min="1545" max="1545" width="9.85546875" customWidth="1"/>
    <col min="1546" max="1546" width="8.7109375" customWidth="1"/>
    <col min="1547" max="1547" width="7.7109375" customWidth="1"/>
    <col min="1548" max="1548" width="8.28515625" customWidth="1"/>
    <col min="1549" max="1549" width="8" customWidth="1"/>
    <col min="1793" max="1793" width="32.42578125" customWidth="1"/>
    <col min="1794" max="1794" width="11" customWidth="1"/>
    <col min="1795" max="1795" width="10" customWidth="1"/>
    <col min="1796" max="1796" width="7.28515625" customWidth="1"/>
    <col min="1797" max="1797" width="7.85546875" customWidth="1"/>
    <col min="1798" max="1798" width="7.28515625" customWidth="1"/>
    <col min="1799" max="1799" width="8.140625" customWidth="1"/>
    <col min="1800" max="1800" width="8.7109375" customWidth="1"/>
    <col min="1801" max="1801" width="9.85546875" customWidth="1"/>
    <col min="1802" max="1802" width="8.7109375" customWidth="1"/>
    <col min="1803" max="1803" width="7.7109375" customWidth="1"/>
    <col min="1804" max="1804" width="8.28515625" customWidth="1"/>
    <col min="1805" max="1805" width="8" customWidth="1"/>
    <col min="2049" max="2049" width="32.42578125" customWidth="1"/>
    <col min="2050" max="2050" width="11" customWidth="1"/>
    <col min="2051" max="2051" width="10" customWidth="1"/>
    <col min="2052" max="2052" width="7.28515625" customWidth="1"/>
    <col min="2053" max="2053" width="7.85546875" customWidth="1"/>
    <col min="2054" max="2054" width="7.28515625" customWidth="1"/>
    <col min="2055" max="2055" width="8.140625" customWidth="1"/>
    <col min="2056" max="2056" width="8.7109375" customWidth="1"/>
    <col min="2057" max="2057" width="9.85546875" customWidth="1"/>
    <col min="2058" max="2058" width="8.7109375" customWidth="1"/>
    <col min="2059" max="2059" width="7.7109375" customWidth="1"/>
    <col min="2060" max="2060" width="8.28515625" customWidth="1"/>
    <col min="2061" max="2061" width="8" customWidth="1"/>
    <col min="2305" max="2305" width="32.42578125" customWidth="1"/>
    <col min="2306" max="2306" width="11" customWidth="1"/>
    <col min="2307" max="2307" width="10" customWidth="1"/>
    <col min="2308" max="2308" width="7.28515625" customWidth="1"/>
    <col min="2309" max="2309" width="7.85546875" customWidth="1"/>
    <col min="2310" max="2310" width="7.28515625" customWidth="1"/>
    <col min="2311" max="2311" width="8.140625" customWidth="1"/>
    <col min="2312" max="2312" width="8.7109375" customWidth="1"/>
    <col min="2313" max="2313" width="9.85546875" customWidth="1"/>
    <col min="2314" max="2314" width="8.7109375" customWidth="1"/>
    <col min="2315" max="2315" width="7.7109375" customWidth="1"/>
    <col min="2316" max="2316" width="8.28515625" customWidth="1"/>
    <col min="2317" max="2317" width="8" customWidth="1"/>
    <col min="2561" max="2561" width="32.42578125" customWidth="1"/>
    <col min="2562" max="2562" width="11" customWidth="1"/>
    <col min="2563" max="2563" width="10" customWidth="1"/>
    <col min="2564" max="2564" width="7.28515625" customWidth="1"/>
    <col min="2565" max="2565" width="7.85546875" customWidth="1"/>
    <col min="2566" max="2566" width="7.28515625" customWidth="1"/>
    <col min="2567" max="2567" width="8.140625" customWidth="1"/>
    <col min="2568" max="2568" width="8.7109375" customWidth="1"/>
    <col min="2569" max="2569" width="9.85546875" customWidth="1"/>
    <col min="2570" max="2570" width="8.7109375" customWidth="1"/>
    <col min="2571" max="2571" width="7.7109375" customWidth="1"/>
    <col min="2572" max="2572" width="8.28515625" customWidth="1"/>
    <col min="2573" max="2573" width="8" customWidth="1"/>
    <col min="2817" max="2817" width="32.42578125" customWidth="1"/>
    <col min="2818" max="2818" width="11" customWidth="1"/>
    <col min="2819" max="2819" width="10" customWidth="1"/>
    <col min="2820" max="2820" width="7.28515625" customWidth="1"/>
    <col min="2821" max="2821" width="7.85546875" customWidth="1"/>
    <col min="2822" max="2822" width="7.28515625" customWidth="1"/>
    <col min="2823" max="2823" width="8.140625" customWidth="1"/>
    <col min="2824" max="2824" width="8.7109375" customWidth="1"/>
    <col min="2825" max="2825" width="9.85546875" customWidth="1"/>
    <col min="2826" max="2826" width="8.7109375" customWidth="1"/>
    <col min="2827" max="2827" width="7.7109375" customWidth="1"/>
    <col min="2828" max="2828" width="8.28515625" customWidth="1"/>
    <col min="2829" max="2829" width="8" customWidth="1"/>
    <col min="3073" max="3073" width="32.42578125" customWidth="1"/>
    <col min="3074" max="3074" width="11" customWidth="1"/>
    <col min="3075" max="3075" width="10" customWidth="1"/>
    <col min="3076" max="3076" width="7.28515625" customWidth="1"/>
    <col min="3077" max="3077" width="7.85546875" customWidth="1"/>
    <col min="3078" max="3078" width="7.28515625" customWidth="1"/>
    <col min="3079" max="3079" width="8.140625" customWidth="1"/>
    <col min="3080" max="3080" width="8.7109375" customWidth="1"/>
    <col min="3081" max="3081" width="9.85546875" customWidth="1"/>
    <col min="3082" max="3082" width="8.7109375" customWidth="1"/>
    <col min="3083" max="3083" width="7.7109375" customWidth="1"/>
    <col min="3084" max="3084" width="8.28515625" customWidth="1"/>
    <col min="3085" max="3085" width="8" customWidth="1"/>
    <col min="3329" max="3329" width="32.42578125" customWidth="1"/>
    <col min="3330" max="3330" width="11" customWidth="1"/>
    <col min="3331" max="3331" width="10" customWidth="1"/>
    <col min="3332" max="3332" width="7.28515625" customWidth="1"/>
    <col min="3333" max="3333" width="7.85546875" customWidth="1"/>
    <col min="3334" max="3334" width="7.28515625" customWidth="1"/>
    <col min="3335" max="3335" width="8.140625" customWidth="1"/>
    <col min="3336" max="3336" width="8.7109375" customWidth="1"/>
    <col min="3337" max="3337" width="9.85546875" customWidth="1"/>
    <col min="3338" max="3338" width="8.7109375" customWidth="1"/>
    <col min="3339" max="3339" width="7.7109375" customWidth="1"/>
    <col min="3340" max="3340" width="8.28515625" customWidth="1"/>
    <col min="3341" max="3341" width="8" customWidth="1"/>
    <col min="3585" max="3585" width="32.42578125" customWidth="1"/>
    <col min="3586" max="3586" width="11" customWidth="1"/>
    <col min="3587" max="3587" width="10" customWidth="1"/>
    <col min="3588" max="3588" width="7.28515625" customWidth="1"/>
    <col min="3589" max="3589" width="7.85546875" customWidth="1"/>
    <col min="3590" max="3590" width="7.28515625" customWidth="1"/>
    <col min="3591" max="3591" width="8.140625" customWidth="1"/>
    <col min="3592" max="3592" width="8.7109375" customWidth="1"/>
    <col min="3593" max="3593" width="9.85546875" customWidth="1"/>
    <col min="3594" max="3594" width="8.7109375" customWidth="1"/>
    <col min="3595" max="3595" width="7.7109375" customWidth="1"/>
    <col min="3596" max="3596" width="8.28515625" customWidth="1"/>
    <col min="3597" max="3597" width="8" customWidth="1"/>
    <col min="3841" max="3841" width="32.42578125" customWidth="1"/>
    <col min="3842" max="3842" width="11" customWidth="1"/>
    <col min="3843" max="3843" width="10" customWidth="1"/>
    <col min="3844" max="3844" width="7.28515625" customWidth="1"/>
    <col min="3845" max="3845" width="7.85546875" customWidth="1"/>
    <col min="3846" max="3846" width="7.28515625" customWidth="1"/>
    <col min="3847" max="3847" width="8.140625" customWidth="1"/>
    <col min="3848" max="3848" width="8.7109375" customWidth="1"/>
    <col min="3849" max="3849" width="9.85546875" customWidth="1"/>
    <col min="3850" max="3850" width="8.7109375" customWidth="1"/>
    <col min="3851" max="3851" width="7.7109375" customWidth="1"/>
    <col min="3852" max="3852" width="8.28515625" customWidth="1"/>
    <col min="3853" max="3853" width="8" customWidth="1"/>
    <col min="4097" max="4097" width="32.42578125" customWidth="1"/>
    <col min="4098" max="4098" width="11" customWidth="1"/>
    <col min="4099" max="4099" width="10" customWidth="1"/>
    <col min="4100" max="4100" width="7.28515625" customWidth="1"/>
    <col min="4101" max="4101" width="7.85546875" customWidth="1"/>
    <col min="4102" max="4102" width="7.28515625" customWidth="1"/>
    <col min="4103" max="4103" width="8.140625" customWidth="1"/>
    <col min="4104" max="4104" width="8.7109375" customWidth="1"/>
    <col min="4105" max="4105" width="9.85546875" customWidth="1"/>
    <col min="4106" max="4106" width="8.7109375" customWidth="1"/>
    <col min="4107" max="4107" width="7.7109375" customWidth="1"/>
    <col min="4108" max="4108" width="8.28515625" customWidth="1"/>
    <col min="4109" max="4109" width="8" customWidth="1"/>
    <col min="4353" max="4353" width="32.42578125" customWidth="1"/>
    <col min="4354" max="4354" width="11" customWidth="1"/>
    <col min="4355" max="4355" width="10" customWidth="1"/>
    <col min="4356" max="4356" width="7.28515625" customWidth="1"/>
    <col min="4357" max="4357" width="7.85546875" customWidth="1"/>
    <col min="4358" max="4358" width="7.28515625" customWidth="1"/>
    <col min="4359" max="4359" width="8.140625" customWidth="1"/>
    <col min="4360" max="4360" width="8.7109375" customWidth="1"/>
    <col min="4361" max="4361" width="9.85546875" customWidth="1"/>
    <col min="4362" max="4362" width="8.7109375" customWidth="1"/>
    <col min="4363" max="4363" width="7.7109375" customWidth="1"/>
    <col min="4364" max="4364" width="8.28515625" customWidth="1"/>
    <col min="4365" max="4365" width="8" customWidth="1"/>
    <col min="4609" max="4609" width="32.42578125" customWidth="1"/>
    <col min="4610" max="4610" width="11" customWidth="1"/>
    <col min="4611" max="4611" width="10" customWidth="1"/>
    <col min="4612" max="4612" width="7.28515625" customWidth="1"/>
    <col min="4613" max="4613" width="7.85546875" customWidth="1"/>
    <col min="4614" max="4614" width="7.28515625" customWidth="1"/>
    <col min="4615" max="4615" width="8.140625" customWidth="1"/>
    <col min="4616" max="4616" width="8.7109375" customWidth="1"/>
    <col min="4617" max="4617" width="9.85546875" customWidth="1"/>
    <col min="4618" max="4618" width="8.7109375" customWidth="1"/>
    <col min="4619" max="4619" width="7.7109375" customWidth="1"/>
    <col min="4620" max="4620" width="8.28515625" customWidth="1"/>
    <col min="4621" max="4621" width="8" customWidth="1"/>
    <col min="4865" max="4865" width="32.42578125" customWidth="1"/>
    <col min="4866" max="4866" width="11" customWidth="1"/>
    <col min="4867" max="4867" width="10" customWidth="1"/>
    <col min="4868" max="4868" width="7.28515625" customWidth="1"/>
    <col min="4869" max="4869" width="7.85546875" customWidth="1"/>
    <col min="4870" max="4870" width="7.28515625" customWidth="1"/>
    <col min="4871" max="4871" width="8.140625" customWidth="1"/>
    <col min="4872" max="4872" width="8.7109375" customWidth="1"/>
    <col min="4873" max="4873" width="9.85546875" customWidth="1"/>
    <col min="4874" max="4874" width="8.7109375" customWidth="1"/>
    <col min="4875" max="4875" width="7.7109375" customWidth="1"/>
    <col min="4876" max="4876" width="8.28515625" customWidth="1"/>
    <col min="4877" max="4877" width="8" customWidth="1"/>
    <col min="5121" max="5121" width="32.42578125" customWidth="1"/>
    <col min="5122" max="5122" width="11" customWidth="1"/>
    <col min="5123" max="5123" width="10" customWidth="1"/>
    <col min="5124" max="5124" width="7.28515625" customWidth="1"/>
    <col min="5125" max="5125" width="7.85546875" customWidth="1"/>
    <col min="5126" max="5126" width="7.28515625" customWidth="1"/>
    <col min="5127" max="5127" width="8.140625" customWidth="1"/>
    <col min="5128" max="5128" width="8.7109375" customWidth="1"/>
    <col min="5129" max="5129" width="9.85546875" customWidth="1"/>
    <col min="5130" max="5130" width="8.7109375" customWidth="1"/>
    <col min="5131" max="5131" width="7.7109375" customWidth="1"/>
    <col min="5132" max="5132" width="8.28515625" customWidth="1"/>
    <col min="5133" max="5133" width="8" customWidth="1"/>
    <col min="5377" max="5377" width="32.42578125" customWidth="1"/>
    <col min="5378" max="5378" width="11" customWidth="1"/>
    <col min="5379" max="5379" width="10" customWidth="1"/>
    <col min="5380" max="5380" width="7.28515625" customWidth="1"/>
    <col min="5381" max="5381" width="7.85546875" customWidth="1"/>
    <col min="5382" max="5382" width="7.28515625" customWidth="1"/>
    <col min="5383" max="5383" width="8.140625" customWidth="1"/>
    <col min="5384" max="5384" width="8.7109375" customWidth="1"/>
    <col min="5385" max="5385" width="9.85546875" customWidth="1"/>
    <col min="5386" max="5386" width="8.7109375" customWidth="1"/>
    <col min="5387" max="5387" width="7.7109375" customWidth="1"/>
    <col min="5388" max="5388" width="8.28515625" customWidth="1"/>
    <col min="5389" max="5389" width="8" customWidth="1"/>
    <col min="5633" max="5633" width="32.42578125" customWidth="1"/>
    <col min="5634" max="5634" width="11" customWidth="1"/>
    <col min="5635" max="5635" width="10" customWidth="1"/>
    <col min="5636" max="5636" width="7.28515625" customWidth="1"/>
    <col min="5637" max="5637" width="7.85546875" customWidth="1"/>
    <col min="5638" max="5638" width="7.28515625" customWidth="1"/>
    <col min="5639" max="5639" width="8.140625" customWidth="1"/>
    <col min="5640" max="5640" width="8.7109375" customWidth="1"/>
    <col min="5641" max="5641" width="9.85546875" customWidth="1"/>
    <col min="5642" max="5642" width="8.7109375" customWidth="1"/>
    <col min="5643" max="5643" width="7.7109375" customWidth="1"/>
    <col min="5644" max="5644" width="8.28515625" customWidth="1"/>
    <col min="5645" max="5645" width="8" customWidth="1"/>
    <col min="5889" max="5889" width="32.42578125" customWidth="1"/>
    <col min="5890" max="5890" width="11" customWidth="1"/>
    <col min="5891" max="5891" width="10" customWidth="1"/>
    <col min="5892" max="5892" width="7.28515625" customWidth="1"/>
    <col min="5893" max="5893" width="7.85546875" customWidth="1"/>
    <col min="5894" max="5894" width="7.28515625" customWidth="1"/>
    <col min="5895" max="5895" width="8.140625" customWidth="1"/>
    <col min="5896" max="5896" width="8.7109375" customWidth="1"/>
    <col min="5897" max="5897" width="9.85546875" customWidth="1"/>
    <col min="5898" max="5898" width="8.7109375" customWidth="1"/>
    <col min="5899" max="5899" width="7.7109375" customWidth="1"/>
    <col min="5900" max="5900" width="8.28515625" customWidth="1"/>
    <col min="5901" max="5901" width="8" customWidth="1"/>
    <col min="6145" max="6145" width="32.42578125" customWidth="1"/>
    <col min="6146" max="6146" width="11" customWidth="1"/>
    <col min="6147" max="6147" width="10" customWidth="1"/>
    <col min="6148" max="6148" width="7.28515625" customWidth="1"/>
    <col min="6149" max="6149" width="7.85546875" customWidth="1"/>
    <col min="6150" max="6150" width="7.28515625" customWidth="1"/>
    <col min="6151" max="6151" width="8.140625" customWidth="1"/>
    <col min="6152" max="6152" width="8.7109375" customWidth="1"/>
    <col min="6153" max="6153" width="9.85546875" customWidth="1"/>
    <col min="6154" max="6154" width="8.7109375" customWidth="1"/>
    <col min="6155" max="6155" width="7.7109375" customWidth="1"/>
    <col min="6156" max="6156" width="8.28515625" customWidth="1"/>
    <col min="6157" max="6157" width="8" customWidth="1"/>
    <col min="6401" max="6401" width="32.42578125" customWidth="1"/>
    <col min="6402" max="6402" width="11" customWidth="1"/>
    <col min="6403" max="6403" width="10" customWidth="1"/>
    <col min="6404" max="6404" width="7.28515625" customWidth="1"/>
    <col min="6405" max="6405" width="7.85546875" customWidth="1"/>
    <col min="6406" max="6406" width="7.28515625" customWidth="1"/>
    <col min="6407" max="6407" width="8.140625" customWidth="1"/>
    <col min="6408" max="6408" width="8.7109375" customWidth="1"/>
    <col min="6409" max="6409" width="9.85546875" customWidth="1"/>
    <col min="6410" max="6410" width="8.7109375" customWidth="1"/>
    <col min="6411" max="6411" width="7.7109375" customWidth="1"/>
    <col min="6412" max="6412" width="8.28515625" customWidth="1"/>
    <col min="6413" max="6413" width="8" customWidth="1"/>
    <col min="6657" max="6657" width="32.42578125" customWidth="1"/>
    <col min="6658" max="6658" width="11" customWidth="1"/>
    <col min="6659" max="6659" width="10" customWidth="1"/>
    <col min="6660" max="6660" width="7.28515625" customWidth="1"/>
    <col min="6661" max="6661" width="7.85546875" customWidth="1"/>
    <col min="6662" max="6662" width="7.28515625" customWidth="1"/>
    <col min="6663" max="6663" width="8.140625" customWidth="1"/>
    <col min="6664" max="6664" width="8.7109375" customWidth="1"/>
    <col min="6665" max="6665" width="9.85546875" customWidth="1"/>
    <col min="6666" max="6666" width="8.7109375" customWidth="1"/>
    <col min="6667" max="6667" width="7.7109375" customWidth="1"/>
    <col min="6668" max="6668" width="8.28515625" customWidth="1"/>
    <col min="6669" max="6669" width="8" customWidth="1"/>
    <col min="6913" max="6913" width="32.42578125" customWidth="1"/>
    <col min="6914" max="6914" width="11" customWidth="1"/>
    <col min="6915" max="6915" width="10" customWidth="1"/>
    <col min="6916" max="6916" width="7.28515625" customWidth="1"/>
    <col min="6917" max="6917" width="7.85546875" customWidth="1"/>
    <col min="6918" max="6918" width="7.28515625" customWidth="1"/>
    <col min="6919" max="6919" width="8.140625" customWidth="1"/>
    <col min="6920" max="6920" width="8.7109375" customWidth="1"/>
    <col min="6921" max="6921" width="9.85546875" customWidth="1"/>
    <col min="6922" max="6922" width="8.7109375" customWidth="1"/>
    <col min="6923" max="6923" width="7.7109375" customWidth="1"/>
    <col min="6924" max="6924" width="8.28515625" customWidth="1"/>
    <col min="6925" max="6925" width="8" customWidth="1"/>
    <col min="7169" max="7169" width="32.42578125" customWidth="1"/>
    <col min="7170" max="7170" width="11" customWidth="1"/>
    <col min="7171" max="7171" width="10" customWidth="1"/>
    <col min="7172" max="7172" width="7.28515625" customWidth="1"/>
    <col min="7173" max="7173" width="7.85546875" customWidth="1"/>
    <col min="7174" max="7174" width="7.28515625" customWidth="1"/>
    <col min="7175" max="7175" width="8.140625" customWidth="1"/>
    <col min="7176" max="7176" width="8.7109375" customWidth="1"/>
    <col min="7177" max="7177" width="9.85546875" customWidth="1"/>
    <col min="7178" max="7178" width="8.7109375" customWidth="1"/>
    <col min="7179" max="7179" width="7.7109375" customWidth="1"/>
    <col min="7180" max="7180" width="8.28515625" customWidth="1"/>
    <col min="7181" max="7181" width="8" customWidth="1"/>
    <col min="7425" max="7425" width="32.42578125" customWidth="1"/>
    <col min="7426" max="7426" width="11" customWidth="1"/>
    <col min="7427" max="7427" width="10" customWidth="1"/>
    <col min="7428" max="7428" width="7.28515625" customWidth="1"/>
    <col min="7429" max="7429" width="7.85546875" customWidth="1"/>
    <col min="7430" max="7430" width="7.28515625" customWidth="1"/>
    <col min="7431" max="7431" width="8.140625" customWidth="1"/>
    <col min="7432" max="7432" width="8.7109375" customWidth="1"/>
    <col min="7433" max="7433" width="9.85546875" customWidth="1"/>
    <col min="7434" max="7434" width="8.7109375" customWidth="1"/>
    <col min="7435" max="7435" width="7.7109375" customWidth="1"/>
    <col min="7436" max="7436" width="8.28515625" customWidth="1"/>
    <col min="7437" max="7437" width="8" customWidth="1"/>
    <col min="7681" max="7681" width="32.42578125" customWidth="1"/>
    <col min="7682" max="7682" width="11" customWidth="1"/>
    <col min="7683" max="7683" width="10" customWidth="1"/>
    <col min="7684" max="7684" width="7.28515625" customWidth="1"/>
    <col min="7685" max="7685" width="7.85546875" customWidth="1"/>
    <col min="7686" max="7686" width="7.28515625" customWidth="1"/>
    <col min="7687" max="7687" width="8.140625" customWidth="1"/>
    <col min="7688" max="7688" width="8.7109375" customWidth="1"/>
    <col min="7689" max="7689" width="9.85546875" customWidth="1"/>
    <col min="7690" max="7690" width="8.7109375" customWidth="1"/>
    <col min="7691" max="7691" width="7.7109375" customWidth="1"/>
    <col min="7692" max="7692" width="8.28515625" customWidth="1"/>
    <col min="7693" max="7693" width="8" customWidth="1"/>
    <col min="7937" max="7937" width="32.42578125" customWidth="1"/>
    <col min="7938" max="7938" width="11" customWidth="1"/>
    <col min="7939" max="7939" width="10" customWidth="1"/>
    <col min="7940" max="7940" width="7.28515625" customWidth="1"/>
    <col min="7941" max="7941" width="7.85546875" customWidth="1"/>
    <col min="7942" max="7942" width="7.28515625" customWidth="1"/>
    <col min="7943" max="7943" width="8.140625" customWidth="1"/>
    <col min="7944" max="7944" width="8.7109375" customWidth="1"/>
    <col min="7945" max="7945" width="9.85546875" customWidth="1"/>
    <col min="7946" max="7946" width="8.7109375" customWidth="1"/>
    <col min="7947" max="7947" width="7.7109375" customWidth="1"/>
    <col min="7948" max="7948" width="8.28515625" customWidth="1"/>
    <col min="7949" max="7949" width="8" customWidth="1"/>
    <col min="8193" max="8193" width="32.42578125" customWidth="1"/>
    <col min="8194" max="8194" width="11" customWidth="1"/>
    <col min="8195" max="8195" width="10" customWidth="1"/>
    <col min="8196" max="8196" width="7.28515625" customWidth="1"/>
    <col min="8197" max="8197" width="7.85546875" customWidth="1"/>
    <col min="8198" max="8198" width="7.28515625" customWidth="1"/>
    <col min="8199" max="8199" width="8.140625" customWidth="1"/>
    <col min="8200" max="8200" width="8.7109375" customWidth="1"/>
    <col min="8201" max="8201" width="9.85546875" customWidth="1"/>
    <col min="8202" max="8202" width="8.7109375" customWidth="1"/>
    <col min="8203" max="8203" width="7.7109375" customWidth="1"/>
    <col min="8204" max="8204" width="8.28515625" customWidth="1"/>
    <col min="8205" max="8205" width="8" customWidth="1"/>
    <col min="8449" max="8449" width="32.42578125" customWidth="1"/>
    <col min="8450" max="8450" width="11" customWidth="1"/>
    <col min="8451" max="8451" width="10" customWidth="1"/>
    <col min="8452" max="8452" width="7.28515625" customWidth="1"/>
    <col min="8453" max="8453" width="7.85546875" customWidth="1"/>
    <col min="8454" max="8454" width="7.28515625" customWidth="1"/>
    <col min="8455" max="8455" width="8.140625" customWidth="1"/>
    <col min="8456" max="8456" width="8.7109375" customWidth="1"/>
    <col min="8457" max="8457" width="9.85546875" customWidth="1"/>
    <col min="8458" max="8458" width="8.7109375" customWidth="1"/>
    <col min="8459" max="8459" width="7.7109375" customWidth="1"/>
    <col min="8460" max="8460" width="8.28515625" customWidth="1"/>
    <col min="8461" max="8461" width="8" customWidth="1"/>
    <col min="8705" max="8705" width="32.42578125" customWidth="1"/>
    <col min="8706" max="8706" width="11" customWidth="1"/>
    <col min="8707" max="8707" width="10" customWidth="1"/>
    <col min="8708" max="8708" width="7.28515625" customWidth="1"/>
    <col min="8709" max="8709" width="7.85546875" customWidth="1"/>
    <col min="8710" max="8710" width="7.28515625" customWidth="1"/>
    <col min="8711" max="8711" width="8.140625" customWidth="1"/>
    <col min="8712" max="8712" width="8.7109375" customWidth="1"/>
    <col min="8713" max="8713" width="9.85546875" customWidth="1"/>
    <col min="8714" max="8714" width="8.7109375" customWidth="1"/>
    <col min="8715" max="8715" width="7.7109375" customWidth="1"/>
    <col min="8716" max="8716" width="8.28515625" customWidth="1"/>
    <col min="8717" max="8717" width="8" customWidth="1"/>
    <col min="8961" max="8961" width="32.42578125" customWidth="1"/>
    <col min="8962" max="8962" width="11" customWidth="1"/>
    <col min="8963" max="8963" width="10" customWidth="1"/>
    <col min="8964" max="8964" width="7.28515625" customWidth="1"/>
    <col min="8965" max="8965" width="7.85546875" customWidth="1"/>
    <col min="8966" max="8966" width="7.28515625" customWidth="1"/>
    <col min="8967" max="8967" width="8.140625" customWidth="1"/>
    <col min="8968" max="8968" width="8.7109375" customWidth="1"/>
    <col min="8969" max="8969" width="9.85546875" customWidth="1"/>
    <col min="8970" max="8970" width="8.7109375" customWidth="1"/>
    <col min="8971" max="8971" width="7.7109375" customWidth="1"/>
    <col min="8972" max="8972" width="8.28515625" customWidth="1"/>
    <col min="8973" max="8973" width="8" customWidth="1"/>
    <col min="9217" max="9217" width="32.42578125" customWidth="1"/>
    <col min="9218" max="9218" width="11" customWidth="1"/>
    <col min="9219" max="9219" width="10" customWidth="1"/>
    <col min="9220" max="9220" width="7.28515625" customWidth="1"/>
    <col min="9221" max="9221" width="7.85546875" customWidth="1"/>
    <col min="9222" max="9222" width="7.28515625" customWidth="1"/>
    <col min="9223" max="9223" width="8.140625" customWidth="1"/>
    <col min="9224" max="9224" width="8.7109375" customWidth="1"/>
    <col min="9225" max="9225" width="9.85546875" customWidth="1"/>
    <col min="9226" max="9226" width="8.7109375" customWidth="1"/>
    <col min="9227" max="9227" width="7.7109375" customWidth="1"/>
    <col min="9228" max="9228" width="8.28515625" customWidth="1"/>
    <col min="9229" max="9229" width="8" customWidth="1"/>
    <col min="9473" max="9473" width="32.42578125" customWidth="1"/>
    <col min="9474" max="9474" width="11" customWidth="1"/>
    <col min="9475" max="9475" width="10" customWidth="1"/>
    <col min="9476" max="9476" width="7.28515625" customWidth="1"/>
    <col min="9477" max="9477" width="7.85546875" customWidth="1"/>
    <col min="9478" max="9478" width="7.28515625" customWidth="1"/>
    <col min="9479" max="9479" width="8.140625" customWidth="1"/>
    <col min="9480" max="9480" width="8.7109375" customWidth="1"/>
    <col min="9481" max="9481" width="9.85546875" customWidth="1"/>
    <col min="9482" max="9482" width="8.7109375" customWidth="1"/>
    <col min="9483" max="9483" width="7.7109375" customWidth="1"/>
    <col min="9484" max="9484" width="8.28515625" customWidth="1"/>
    <col min="9485" max="9485" width="8" customWidth="1"/>
    <col min="9729" max="9729" width="32.42578125" customWidth="1"/>
    <col min="9730" max="9730" width="11" customWidth="1"/>
    <col min="9731" max="9731" width="10" customWidth="1"/>
    <col min="9732" max="9732" width="7.28515625" customWidth="1"/>
    <col min="9733" max="9733" width="7.85546875" customWidth="1"/>
    <col min="9734" max="9734" width="7.28515625" customWidth="1"/>
    <col min="9735" max="9735" width="8.140625" customWidth="1"/>
    <col min="9736" max="9736" width="8.7109375" customWidth="1"/>
    <col min="9737" max="9737" width="9.85546875" customWidth="1"/>
    <col min="9738" max="9738" width="8.7109375" customWidth="1"/>
    <col min="9739" max="9739" width="7.7109375" customWidth="1"/>
    <col min="9740" max="9740" width="8.28515625" customWidth="1"/>
    <col min="9741" max="9741" width="8" customWidth="1"/>
    <col min="9985" max="9985" width="32.42578125" customWidth="1"/>
    <col min="9986" max="9986" width="11" customWidth="1"/>
    <col min="9987" max="9987" width="10" customWidth="1"/>
    <col min="9988" max="9988" width="7.28515625" customWidth="1"/>
    <col min="9989" max="9989" width="7.85546875" customWidth="1"/>
    <col min="9990" max="9990" width="7.28515625" customWidth="1"/>
    <col min="9991" max="9991" width="8.140625" customWidth="1"/>
    <col min="9992" max="9992" width="8.7109375" customWidth="1"/>
    <col min="9993" max="9993" width="9.85546875" customWidth="1"/>
    <col min="9994" max="9994" width="8.7109375" customWidth="1"/>
    <col min="9995" max="9995" width="7.7109375" customWidth="1"/>
    <col min="9996" max="9996" width="8.28515625" customWidth="1"/>
    <col min="9997" max="9997" width="8" customWidth="1"/>
    <col min="10241" max="10241" width="32.42578125" customWidth="1"/>
    <col min="10242" max="10242" width="11" customWidth="1"/>
    <col min="10243" max="10243" width="10" customWidth="1"/>
    <col min="10244" max="10244" width="7.28515625" customWidth="1"/>
    <col min="10245" max="10245" width="7.85546875" customWidth="1"/>
    <col min="10246" max="10246" width="7.28515625" customWidth="1"/>
    <col min="10247" max="10247" width="8.140625" customWidth="1"/>
    <col min="10248" max="10248" width="8.7109375" customWidth="1"/>
    <col min="10249" max="10249" width="9.85546875" customWidth="1"/>
    <col min="10250" max="10250" width="8.7109375" customWidth="1"/>
    <col min="10251" max="10251" width="7.7109375" customWidth="1"/>
    <col min="10252" max="10252" width="8.28515625" customWidth="1"/>
    <col min="10253" max="10253" width="8" customWidth="1"/>
    <col min="10497" max="10497" width="32.42578125" customWidth="1"/>
    <col min="10498" max="10498" width="11" customWidth="1"/>
    <col min="10499" max="10499" width="10" customWidth="1"/>
    <col min="10500" max="10500" width="7.28515625" customWidth="1"/>
    <col min="10501" max="10501" width="7.85546875" customWidth="1"/>
    <col min="10502" max="10502" width="7.28515625" customWidth="1"/>
    <col min="10503" max="10503" width="8.140625" customWidth="1"/>
    <col min="10504" max="10504" width="8.7109375" customWidth="1"/>
    <col min="10505" max="10505" width="9.85546875" customWidth="1"/>
    <col min="10506" max="10506" width="8.7109375" customWidth="1"/>
    <col min="10507" max="10507" width="7.7109375" customWidth="1"/>
    <col min="10508" max="10508" width="8.28515625" customWidth="1"/>
    <col min="10509" max="10509" width="8" customWidth="1"/>
    <col min="10753" max="10753" width="32.42578125" customWidth="1"/>
    <col min="10754" max="10754" width="11" customWidth="1"/>
    <col min="10755" max="10755" width="10" customWidth="1"/>
    <col min="10756" max="10756" width="7.28515625" customWidth="1"/>
    <col min="10757" max="10757" width="7.85546875" customWidth="1"/>
    <col min="10758" max="10758" width="7.28515625" customWidth="1"/>
    <col min="10759" max="10759" width="8.140625" customWidth="1"/>
    <col min="10760" max="10760" width="8.7109375" customWidth="1"/>
    <col min="10761" max="10761" width="9.85546875" customWidth="1"/>
    <col min="10762" max="10762" width="8.7109375" customWidth="1"/>
    <col min="10763" max="10763" width="7.7109375" customWidth="1"/>
    <col min="10764" max="10764" width="8.28515625" customWidth="1"/>
    <col min="10765" max="10765" width="8" customWidth="1"/>
    <col min="11009" max="11009" width="32.42578125" customWidth="1"/>
    <col min="11010" max="11010" width="11" customWidth="1"/>
    <col min="11011" max="11011" width="10" customWidth="1"/>
    <col min="11012" max="11012" width="7.28515625" customWidth="1"/>
    <col min="11013" max="11013" width="7.85546875" customWidth="1"/>
    <col min="11014" max="11014" width="7.28515625" customWidth="1"/>
    <col min="11015" max="11015" width="8.140625" customWidth="1"/>
    <col min="11016" max="11016" width="8.7109375" customWidth="1"/>
    <col min="11017" max="11017" width="9.85546875" customWidth="1"/>
    <col min="11018" max="11018" width="8.7109375" customWidth="1"/>
    <col min="11019" max="11019" width="7.7109375" customWidth="1"/>
    <col min="11020" max="11020" width="8.28515625" customWidth="1"/>
    <col min="11021" max="11021" width="8" customWidth="1"/>
    <col min="11265" max="11265" width="32.42578125" customWidth="1"/>
    <col min="11266" max="11266" width="11" customWidth="1"/>
    <col min="11267" max="11267" width="10" customWidth="1"/>
    <col min="11268" max="11268" width="7.28515625" customWidth="1"/>
    <col min="11269" max="11269" width="7.85546875" customWidth="1"/>
    <col min="11270" max="11270" width="7.28515625" customWidth="1"/>
    <col min="11271" max="11271" width="8.140625" customWidth="1"/>
    <col min="11272" max="11272" width="8.7109375" customWidth="1"/>
    <col min="11273" max="11273" width="9.85546875" customWidth="1"/>
    <col min="11274" max="11274" width="8.7109375" customWidth="1"/>
    <col min="11275" max="11275" width="7.7109375" customWidth="1"/>
    <col min="11276" max="11276" width="8.28515625" customWidth="1"/>
    <col min="11277" max="11277" width="8" customWidth="1"/>
    <col min="11521" max="11521" width="32.42578125" customWidth="1"/>
    <col min="11522" max="11522" width="11" customWidth="1"/>
    <col min="11523" max="11523" width="10" customWidth="1"/>
    <col min="11524" max="11524" width="7.28515625" customWidth="1"/>
    <col min="11525" max="11525" width="7.85546875" customWidth="1"/>
    <col min="11526" max="11526" width="7.28515625" customWidth="1"/>
    <col min="11527" max="11527" width="8.140625" customWidth="1"/>
    <col min="11528" max="11528" width="8.7109375" customWidth="1"/>
    <col min="11529" max="11529" width="9.85546875" customWidth="1"/>
    <col min="11530" max="11530" width="8.7109375" customWidth="1"/>
    <col min="11531" max="11531" width="7.7109375" customWidth="1"/>
    <col min="11532" max="11532" width="8.28515625" customWidth="1"/>
    <col min="11533" max="11533" width="8" customWidth="1"/>
    <col min="11777" max="11777" width="32.42578125" customWidth="1"/>
    <col min="11778" max="11778" width="11" customWidth="1"/>
    <col min="11779" max="11779" width="10" customWidth="1"/>
    <col min="11780" max="11780" width="7.28515625" customWidth="1"/>
    <col min="11781" max="11781" width="7.85546875" customWidth="1"/>
    <col min="11782" max="11782" width="7.28515625" customWidth="1"/>
    <col min="11783" max="11783" width="8.140625" customWidth="1"/>
    <col min="11784" max="11784" width="8.7109375" customWidth="1"/>
    <col min="11785" max="11785" width="9.85546875" customWidth="1"/>
    <col min="11786" max="11786" width="8.7109375" customWidth="1"/>
    <col min="11787" max="11787" width="7.7109375" customWidth="1"/>
    <col min="11788" max="11788" width="8.28515625" customWidth="1"/>
    <col min="11789" max="11789" width="8" customWidth="1"/>
    <col min="12033" max="12033" width="32.42578125" customWidth="1"/>
    <col min="12034" max="12034" width="11" customWidth="1"/>
    <col min="12035" max="12035" width="10" customWidth="1"/>
    <col min="12036" max="12036" width="7.28515625" customWidth="1"/>
    <col min="12037" max="12037" width="7.85546875" customWidth="1"/>
    <col min="12038" max="12038" width="7.28515625" customWidth="1"/>
    <col min="12039" max="12039" width="8.140625" customWidth="1"/>
    <col min="12040" max="12040" width="8.7109375" customWidth="1"/>
    <col min="12041" max="12041" width="9.85546875" customWidth="1"/>
    <col min="12042" max="12042" width="8.7109375" customWidth="1"/>
    <col min="12043" max="12043" width="7.7109375" customWidth="1"/>
    <col min="12044" max="12044" width="8.28515625" customWidth="1"/>
    <col min="12045" max="12045" width="8" customWidth="1"/>
    <col min="12289" max="12289" width="32.42578125" customWidth="1"/>
    <col min="12290" max="12290" width="11" customWidth="1"/>
    <col min="12291" max="12291" width="10" customWidth="1"/>
    <col min="12292" max="12292" width="7.28515625" customWidth="1"/>
    <col min="12293" max="12293" width="7.85546875" customWidth="1"/>
    <col min="12294" max="12294" width="7.28515625" customWidth="1"/>
    <col min="12295" max="12295" width="8.140625" customWidth="1"/>
    <col min="12296" max="12296" width="8.7109375" customWidth="1"/>
    <col min="12297" max="12297" width="9.85546875" customWidth="1"/>
    <col min="12298" max="12298" width="8.7109375" customWidth="1"/>
    <col min="12299" max="12299" width="7.7109375" customWidth="1"/>
    <col min="12300" max="12300" width="8.28515625" customWidth="1"/>
    <col min="12301" max="12301" width="8" customWidth="1"/>
    <col min="12545" max="12545" width="32.42578125" customWidth="1"/>
    <col min="12546" max="12546" width="11" customWidth="1"/>
    <col min="12547" max="12547" width="10" customWidth="1"/>
    <col min="12548" max="12548" width="7.28515625" customWidth="1"/>
    <col min="12549" max="12549" width="7.85546875" customWidth="1"/>
    <col min="12550" max="12550" width="7.28515625" customWidth="1"/>
    <col min="12551" max="12551" width="8.140625" customWidth="1"/>
    <col min="12552" max="12552" width="8.7109375" customWidth="1"/>
    <col min="12553" max="12553" width="9.85546875" customWidth="1"/>
    <col min="12554" max="12554" width="8.7109375" customWidth="1"/>
    <col min="12555" max="12555" width="7.7109375" customWidth="1"/>
    <col min="12556" max="12556" width="8.28515625" customWidth="1"/>
    <col min="12557" max="12557" width="8" customWidth="1"/>
    <col min="12801" max="12801" width="32.42578125" customWidth="1"/>
    <col min="12802" max="12802" width="11" customWidth="1"/>
    <col min="12803" max="12803" width="10" customWidth="1"/>
    <col min="12804" max="12804" width="7.28515625" customWidth="1"/>
    <col min="12805" max="12805" width="7.85546875" customWidth="1"/>
    <col min="12806" max="12806" width="7.28515625" customWidth="1"/>
    <col min="12807" max="12807" width="8.140625" customWidth="1"/>
    <col min="12808" max="12808" width="8.7109375" customWidth="1"/>
    <col min="12809" max="12809" width="9.85546875" customWidth="1"/>
    <col min="12810" max="12810" width="8.7109375" customWidth="1"/>
    <col min="12811" max="12811" width="7.7109375" customWidth="1"/>
    <col min="12812" max="12812" width="8.28515625" customWidth="1"/>
    <col min="12813" max="12813" width="8" customWidth="1"/>
    <col min="13057" max="13057" width="32.42578125" customWidth="1"/>
    <col min="13058" max="13058" width="11" customWidth="1"/>
    <col min="13059" max="13059" width="10" customWidth="1"/>
    <col min="13060" max="13060" width="7.28515625" customWidth="1"/>
    <col min="13061" max="13061" width="7.85546875" customWidth="1"/>
    <col min="13062" max="13062" width="7.28515625" customWidth="1"/>
    <col min="13063" max="13063" width="8.140625" customWidth="1"/>
    <col min="13064" max="13064" width="8.7109375" customWidth="1"/>
    <col min="13065" max="13065" width="9.85546875" customWidth="1"/>
    <col min="13066" max="13066" width="8.7109375" customWidth="1"/>
    <col min="13067" max="13067" width="7.7109375" customWidth="1"/>
    <col min="13068" max="13068" width="8.28515625" customWidth="1"/>
    <col min="13069" max="13069" width="8" customWidth="1"/>
    <col min="13313" max="13313" width="32.42578125" customWidth="1"/>
    <col min="13314" max="13314" width="11" customWidth="1"/>
    <col min="13315" max="13315" width="10" customWidth="1"/>
    <col min="13316" max="13316" width="7.28515625" customWidth="1"/>
    <col min="13317" max="13317" width="7.85546875" customWidth="1"/>
    <col min="13318" max="13318" width="7.28515625" customWidth="1"/>
    <col min="13319" max="13319" width="8.140625" customWidth="1"/>
    <col min="13320" max="13320" width="8.7109375" customWidth="1"/>
    <col min="13321" max="13321" width="9.85546875" customWidth="1"/>
    <col min="13322" max="13322" width="8.7109375" customWidth="1"/>
    <col min="13323" max="13323" width="7.7109375" customWidth="1"/>
    <col min="13324" max="13324" width="8.28515625" customWidth="1"/>
    <col min="13325" max="13325" width="8" customWidth="1"/>
    <col min="13569" max="13569" width="32.42578125" customWidth="1"/>
    <col min="13570" max="13570" width="11" customWidth="1"/>
    <col min="13571" max="13571" width="10" customWidth="1"/>
    <col min="13572" max="13572" width="7.28515625" customWidth="1"/>
    <col min="13573" max="13573" width="7.85546875" customWidth="1"/>
    <col min="13574" max="13574" width="7.28515625" customWidth="1"/>
    <col min="13575" max="13575" width="8.140625" customWidth="1"/>
    <col min="13576" max="13576" width="8.7109375" customWidth="1"/>
    <col min="13577" max="13577" width="9.85546875" customWidth="1"/>
    <col min="13578" max="13578" width="8.7109375" customWidth="1"/>
    <col min="13579" max="13579" width="7.7109375" customWidth="1"/>
    <col min="13580" max="13580" width="8.28515625" customWidth="1"/>
    <col min="13581" max="13581" width="8" customWidth="1"/>
    <col min="13825" max="13825" width="32.42578125" customWidth="1"/>
    <col min="13826" max="13826" width="11" customWidth="1"/>
    <col min="13827" max="13827" width="10" customWidth="1"/>
    <col min="13828" max="13828" width="7.28515625" customWidth="1"/>
    <col min="13829" max="13829" width="7.85546875" customWidth="1"/>
    <col min="13830" max="13830" width="7.28515625" customWidth="1"/>
    <col min="13831" max="13831" width="8.140625" customWidth="1"/>
    <col min="13832" max="13832" width="8.7109375" customWidth="1"/>
    <col min="13833" max="13833" width="9.85546875" customWidth="1"/>
    <col min="13834" max="13834" width="8.7109375" customWidth="1"/>
    <col min="13835" max="13835" width="7.7109375" customWidth="1"/>
    <col min="13836" max="13836" width="8.28515625" customWidth="1"/>
    <col min="13837" max="13837" width="8" customWidth="1"/>
    <col min="14081" max="14081" width="32.42578125" customWidth="1"/>
    <col min="14082" max="14082" width="11" customWidth="1"/>
    <col min="14083" max="14083" width="10" customWidth="1"/>
    <col min="14084" max="14084" width="7.28515625" customWidth="1"/>
    <col min="14085" max="14085" width="7.85546875" customWidth="1"/>
    <col min="14086" max="14086" width="7.28515625" customWidth="1"/>
    <col min="14087" max="14087" width="8.140625" customWidth="1"/>
    <col min="14088" max="14088" width="8.7109375" customWidth="1"/>
    <col min="14089" max="14089" width="9.85546875" customWidth="1"/>
    <col min="14090" max="14090" width="8.7109375" customWidth="1"/>
    <col min="14091" max="14091" width="7.7109375" customWidth="1"/>
    <col min="14092" max="14092" width="8.28515625" customWidth="1"/>
    <col min="14093" max="14093" width="8" customWidth="1"/>
    <col min="14337" max="14337" width="32.42578125" customWidth="1"/>
    <col min="14338" max="14338" width="11" customWidth="1"/>
    <col min="14339" max="14339" width="10" customWidth="1"/>
    <col min="14340" max="14340" width="7.28515625" customWidth="1"/>
    <col min="14341" max="14341" width="7.85546875" customWidth="1"/>
    <col min="14342" max="14342" width="7.28515625" customWidth="1"/>
    <col min="14343" max="14343" width="8.140625" customWidth="1"/>
    <col min="14344" max="14344" width="8.7109375" customWidth="1"/>
    <col min="14345" max="14345" width="9.85546875" customWidth="1"/>
    <col min="14346" max="14346" width="8.7109375" customWidth="1"/>
    <col min="14347" max="14347" width="7.7109375" customWidth="1"/>
    <col min="14348" max="14348" width="8.28515625" customWidth="1"/>
    <col min="14349" max="14349" width="8" customWidth="1"/>
    <col min="14593" max="14593" width="32.42578125" customWidth="1"/>
    <col min="14594" max="14594" width="11" customWidth="1"/>
    <col min="14595" max="14595" width="10" customWidth="1"/>
    <col min="14596" max="14596" width="7.28515625" customWidth="1"/>
    <col min="14597" max="14597" width="7.85546875" customWidth="1"/>
    <col min="14598" max="14598" width="7.28515625" customWidth="1"/>
    <col min="14599" max="14599" width="8.140625" customWidth="1"/>
    <col min="14600" max="14600" width="8.7109375" customWidth="1"/>
    <col min="14601" max="14601" width="9.85546875" customWidth="1"/>
    <col min="14602" max="14602" width="8.7109375" customWidth="1"/>
    <col min="14603" max="14603" width="7.7109375" customWidth="1"/>
    <col min="14604" max="14604" width="8.28515625" customWidth="1"/>
    <col min="14605" max="14605" width="8" customWidth="1"/>
    <col min="14849" max="14849" width="32.42578125" customWidth="1"/>
    <col min="14850" max="14850" width="11" customWidth="1"/>
    <col min="14851" max="14851" width="10" customWidth="1"/>
    <col min="14852" max="14852" width="7.28515625" customWidth="1"/>
    <col min="14853" max="14853" width="7.85546875" customWidth="1"/>
    <col min="14854" max="14854" width="7.28515625" customWidth="1"/>
    <col min="14855" max="14855" width="8.140625" customWidth="1"/>
    <col min="14856" max="14856" width="8.7109375" customWidth="1"/>
    <col min="14857" max="14857" width="9.85546875" customWidth="1"/>
    <col min="14858" max="14858" width="8.7109375" customWidth="1"/>
    <col min="14859" max="14859" width="7.7109375" customWidth="1"/>
    <col min="14860" max="14860" width="8.28515625" customWidth="1"/>
    <col min="14861" max="14861" width="8" customWidth="1"/>
    <col min="15105" max="15105" width="32.42578125" customWidth="1"/>
    <col min="15106" max="15106" width="11" customWidth="1"/>
    <col min="15107" max="15107" width="10" customWidth="1"/>
    <col min="15108" max="15108" width="7.28515625" customWidth="1"/>
    <col min="15109" max="15109" width="7.85546875" customWidth="1"/>
    <col min="15110" max="15110" width="7.28515625" customWidth="1"/>
    <col min="15111" max="15111" width="8.140625" customWidth="1"/>
    <col min="15112" max="15112" width="8.7109375" customWidth="1"/>
    <col min="15113" max="15113" width="9.85546875" customWidth="1"/>
    <col min="15114" max="15114" width="8.7109375" customWidth="1"/>
    <col min="15115" max="15115" width="7.7109375" customWidth="1"/>
    <col min="15116" max="15116" width="8.28515625" customWidth="1"/>
    <col min="15117" max="15117" width="8" customWidth="1"/>
    <col min="15361" max="15361" width="32.42578125" customWidth="1"/>
    <col min="15362" max="15362" width="11" customWidth="1"/>
    <col min="15363" max="15363" width="10" customWidth="1"/>
    <col min="15364" max="15364" width="7.28515625" customWidth="1"/>
    <col min="15365" max="15365" width="7.85546875" customWidth="1"/>
    <col min="15366" max="15366" width="7.28515625" customWidth="1"/>
    <col min="15367" max="15367" width="8.140625" customWidth="1"/>
    <col min="15368" max="15368" width="8.7109375" customWidth="1"/>
    <col min="15369" max="15369" width="9.85546875" customWidth="1"/>
    <col min="15370" max="15370" width="8.7109375" customWidth="1"/>
    <col min="15371" max="15371" width="7.7109375" customWidth="1"/>
    <col min="15372" max="15372" width="8.28515625" customWidth="1"/>
    <col min="15373" max="15373" width="8" customWidth="1"/>
    <col min="15617" max="15617" width="32.42578125" customWidth="1"/>
    <col min="15618" max="15618" width="11" customWidth="1"/>
    <col min="15619" max="15619" width="10" customWidth="1"/>
    <col min="15620" max="15620" width="7.28515625" customWidth="1"/>
    <col min="15621" max="15621" width="7.85546875" customWidth="1"/>
    <col min="15622" max="15622" width="7.28515625" customWidth="1"/>
    <col min="15623" max="15623" width="8.140625" customWidth="1"/>
    <col min="15624" max="15624" width="8.7109375" customWidth="1"/>
    <col min="15625" max="15625" width="9.85546875" customWidth="1"/>
    <col min="15626" max="15626" width="8.7109375" customWidth="1"/>
    <col min="15627" max="15627" width="7.7109375" customWidth="1"/>
    <col min="15628" max="15628" width="8.28515625" customWidth="1"/>
    <col min="15629" max="15629" width="8" customWidth="1"/>
    <col min="15873" max="15873" width="32.42578125" customWidth="1"/>
    <col min="15874" max="15874" width="11" customWidth="1"/>
    <col min="15875" max="15875" width="10" customWidth="1"/>
    <col min="15876" max="15876" width="7.28515625" customWidth="1"/>
    <col min="15877" max="15877" width="7.85546875" customWidth="1"/>
    <col min="15878" max="15878" width="7.28515625" customWidth="1"/>
    <col min="15879" max="15879" width="8.140625" customWidth="1"/>
    <col min="15880" max="15880" width="8.7109375" customWidth="1"/>
    <col min="15881" max="15881" width="9.85546875" customWidth="1"/>
    <col min="15882" max="15882" width="8.7109375" customWidth="1"/>
    <col min="15883" max="15883" width="7.7109375" customWidth="1"/>
    <col min="15884" max="15884" width="8.28515625" customWidth="1"/>
    <col min="15885" max="15885" width="8" customWidth="1"/>
    <col min="16129" max="16129" width="32.42578125" customWidth="1"/>
    <col min="16130" max="16130" width="11" customWidth="1"/>
    <col min="16131" max="16131" width="10" customWidth="1"/>
    <col min="16132" max="16132" width="7.28515625" customWidth="1"/>
    <col min="16133" max="16133" width="7.85546875" customWidth="1"/>
    <col min="16134" max="16134" width="7.28515625" customWidth="1"/>
    <col min="16135" max="16135" width="8.140625" customWidth="1"/>
    <col min="16136" max="16136" width="8.7109375" customWidth="1"/>
    <col min="16137" max="16137" width="9.85546875" customWidth="1"/>
    <col min="16138" max="16138" width="8.7109375" customWidth="1"/>
    <col min="16139" max="16139" width="7.7109375" customWidth="1"/>
    <col min="16140" max="16140" width="8.28515625" customWidth="1"/>
    <col min="16141" max="16141" width="8" customWidth="1"/>
  </cols>
  <sheetData>
    <row r="2" spans="1:14" x14ac:dyDescent="0.25">
      <c r="J2" s="967" t="s">
        <v>350</v>
      </c>
      <c r="K2" s="967"/>
      <c r="L2" s="967"/>
      <c r="M2" s="967"/>
    </row>
    <row r="3" spans="1:14" ht="18" x14ac:dyDescent="0.25">
      <c r="B3" s="347" t="s">
        <v>340</v>
      </c>
      <c r="H3" s="106"/>
    </row>
    <row r="4" spans="1:14" ht="18.75" thickBot="1" x14ac:dyDescent="0.3">
      <c r="D4" s="347"/>
      <c r="E4" s="347"/>
      <c r="F4" s="347"/>
      <c r="G4" s="347"/>
      <c r="L4" t="s">
        <v>112</v>
      </c>
    </row>
    <row r="5" spans="1:14" ht="15.75" thickBot="1" x14ac:dyDescent="0.3">
      <c r="A5" s="348"/>
      <c r="B5" s="349" t="s">
        <v>113</v>
      </c>
      <c r="C5" s="350"/>
      <c r="D5" s="350"/>
      <c r="E5" s="350"/>
      <c r="F5" s="351"/>
      <c r="G5" s="352"/>
      <c r="H5" s="353"/>
      <c r="I5" s="350" t="s">
        <v>114</v>
      </c>
      <c r="J5" s="350"/>
      <c r="K5" s="350"/>
      <c r="L5" s="350"/>
      <c r="M5" s="351"/>
    </row>
    <row r="6" spans="1:14" ht="15.75" x14ac:dyDescent="0.25">
      <c r="A6" s="354"/>
      <c r="B6" s="355" t="s">
        <v>115</v>
      </c>
      <c r="C6" s="356" t="s">
        <v>116</v>
      </c>
      <c r="D6" s="357" t="s">
        <v>117</v>
      </c>
      <c r="E6" s="357" t="s">
        <v>118</v>
      </c>
      <c r="F6" s="358" t="s">
        <v>119</v>
      </c>
      <c r="G6" s="359" t="s">
        <v>120</v>
      </c>
      <c r="H6" s="360" t="s">
        <v>121</v>
      </c>
      <c r="I6" s="361" t="s">
        <v>116</v>
      </c>
      <c r="J6" s="362" t="s">
        <v>117</v>
      </c>
      <c r="K6" s="363" t="s">
        <v>118</v>
      </c>
      <c r="L6" s="363" t="s">
        <v>117</v>
      </c>
      <c r="M6" s="364" t="s">
        <v>120</v>
      </c>
    </row>
    <row r="7" spans="1:14" x14ac:dyDescent="0.25">
      <c r="A7" s="365" t="s">
        <v>122</v>
      </c>
      <c r="B7" s="360" t="s">
        <v>123</v>
      </c>
      <c r="C7" s="363" t="s">
        <v>123</v>
      </c>
      <c r="D7" s="363">
        <v>2016</v>
      </c>
      <c r="E7" s="366" t="s">
        <v>124</v>
      </c>
      <c r="F7" s="363">
        <v>2015</v>
      </c>
      <c r="G7" s="367" t="s">
        <v>341</v>
      </c>
      <c r="H7" s="368" t="s">
        <v>125</v>
      </c>
      <c r="I7" s="361" t="s">
        <v>121</v>
      </c>
      <c r="J7" s="363">
        <v>2016</v>
      </c>
      <c r="K7" s="366" t="s">
        <v>124</v>
      </c>
      <c r="L7" s="363">
        <v>2015</v>
      </c>
      <c r="M7" s="367" t="s">
        <v>341</v>
      </c>
    </row>
    <row r="8" spans="1:14" ht="15.75" thickBot="1" x14ac:dyDescent="0.3">
      <c r="A8" s="369"/>
      <c r="B8" s="370" t="s">
        <v>342</v>
      </c>
      <c r="C8" s="371" t="s">
        <v>343</v>
      </c>
      <c r="D8" s="371"/>
      <c r="E8" s="371" t="s">
        <v>126</v>
      </c>
      <c r="F8" s="371"/>
      <c r="G8" s="372" t="s">
        <v>127</v>
      </c>
      <c r="H8" s="370">
        <v>2016</v>
      </c>
      <c r="I8" s="371" t="s">
        <v>344</v>
      </c>
      <c r="J8" s="346"/>
      <c r="K8" s="371" t="s">
        <v>126</v>
      </c>
      <c r="L8" s="371"/>
      <c r="M8" s="372" t="s">
        <v>127</v>
      </c>
    </row>
    <row r="9" spans="1:14" ht="15.75" thickBot="1" x14ac:dyDescent="0.3">
      <c r="A9" s="373"/>
      <c r="B9" s="374">
        <v>1</v>
      </c>
      <c r="C9" s="363">
        <v>2</v>
      </c>
      <c r="D9" s="363">
        <v>3</v>
      </c>
      <c r="E9" s="363">
        <v>4</v>
      </c>
      <c r="F9" s="363">
        <v>5</v>
      </c>
      <c r="G9" s="364">
        <v>6</v>
      </c>
      <c r="H9" s="375">
        <v>7</v>
      </c>
      <c r="I9" s="357">
        <v>8</v>
      </c>
      <c r="J9" s="357">
        <v>9</v>
      </c>
      <c r="K9" s="357">
        <v>10</v>
      </c>
      <c r="L9" s="357">
        <v>11</v>
      </c>
      <c r="M9" s="359">
        <v>12</v>
      </c>
    </row>
    <row r="10" spans="1:14" x14ac:dyDescent="0.25">
      <c r="A10" s="376"/>
      <c r="B10" s="377"/>
      <c r="C10" s="378"/>
      <c r="D10" s="379"/>
      <c r="E10" s="378"/>
      <c r="F10" s="378"/>
      <c r="G10" s="379"/>
      <c r="H10" s="380"/>
      <c r="I10" s="378"/>
      <c r="J10" s="378"/>
      <c r="K10" s="378"/>
      <c r="L10" s="378"/>
      <c r="M10" s="381"/>
    </row>
    <row r="11" spans="1:14" x14ac:dyDescent="0.25">
      <c r="A11" s="382" t="s">
        <v>128</v>
      </c>
      <c r="B11" s="383">
        <f>B12+B13</f>
        <v>338</v>
      </c>
      <c r="C11" s="384">
        <f>C12+C13</f>
        <v>338</v>
      </c>
      <c r="D11" s="385">
        <f>D12+D13</f>
        <v>313</v>
      </c>
      <c r="E11" s="384">
        <f>(D11/C11)*100</f>
        <v>92.603550295857985</v>
      </c>
      <c r="F11" s="385">
        <f>F12+F13</f>
        <v>351</v>
      </c>
      <c r="G11" s="386">
        <f>D11/F11*100</f>
        <v>89.173789173789174</v>
      </c>
      <c r="H11" s="383">
        <f>H12+H13</f>
        <v>126960</v>
      </c>
      <c r="I11" s="387">
        <f>I12+I13</f>
        <v>132305</v>
      </c>
      <c r="J11" s="385">
        <f>J12+J13</f>
        <v>59603</v>
      </c>
      <c r="K11" s="384">
        <f>J11/I11*100</f>
        <v>45.04969577869317</v>
      </c>
      <c r="L11" s="388">
        <f>L12+L13</f>
        <v>62326</v>
      </c>
      <c r="M11" s="389">
        <f>J11/L11*100</f>
        <v>95.631036806469211</v>
      </c>
      <c r="N11" s="390"/>
    </row>
    <row r="12" spans="1:14" x14ac:dyDescent="0.25">
      <c r="A12" s="391" t="s">
        <v>129</v>
      </c>
      <c r="B12" s="392">
        <v>320</v>
      </c>
      <c r="C12" s="393">
        <v>320</v>
      </c>
      <c r="D12" s="394">
        <v>296</v>
      </c>
      <c r="E12" s="393">
        <f>(D12/C12)*100</f>
        <v>92.5</v>
      </c>
      <c r="F12" s="395">
        <v>332</v>
      </c>
      <c r="G12" s="396">
        <f>D12/F12*100</f>
        <v>89.156626506024097</v>
      </c>
      <c r="H12" s="397">
        <v>120000</v>
      </c>
      <c r="I12" s="393">
        <v>125345</v>
      </c>
      <c r="J12" s="395">
        <v>56287</v>
      </c>
      <c r="K12" s="393">
        <f>J12/I12*100</f>
        <v>44.905660377358494</v>
      </c>
      <c r="L12" s="395">
        <v>58812</v>
      </c>
      <c r="M12" s="398">
        <f>J12/L12*100</f>
        <v>95.706658505066983</v>
      </c>
      <c r="N12" s="390"/>
    </row>
    <row r="13" spans="1:14" x14ac:dyDescent="0.25">
      <c r="A13" s="391" t="s">
        <v>130</v>
      </c>
      <c r="B13" s="392">
        <v>18</v>
      </c>
      <c r="C13" s="393">
        <v>18</v>
      </c>
      <c r="D13" s="394">
        <v>17</v>
      </c>
      <c r="E13" s="393">
        <f>(D13/C13)*100</f>
        <v>94.444444444444443</v>
      </c>
      <c r="F13" s="395">
        <v>19</v>
      </c>
      <c r="G13" s="396">
        <f>D13/F13*100</f>
        <v>89.473684210526315</v>
      </c>
      <c r="H13" s="397">
        <v>6960</v>
      </c>
      <c r="I13" s="393">
        <v>6960</v>
      </c>
      <c r="J13" s="395">
        <v>3316</v>
      </c>
      <c r="K13" s="393">
        <f>J13/I13*100</f>
        <v>47.643678160919542</v>
      </c>
      <c r="L13" s="395">
        <v>3514</v>
      </c>
      <c r="M13" s="398">
        <f>J13/L13*100</f>
        <v>94.365395560614687</v>
      </c>
      <c r="N13" s="390"/>
    </row>
    <row r="14" spans="1:14" ht="15.75" x14ac:dyDescent="0.25">
      <c r="A14" s="399"/>
      <c r="B14" s="400"/>
      <c r="C14" s="401"/>
      <c r="D14" s="402"/>
      <c r="E14" s="403"/>
      <c r="F14" s="404"/>
      <c r="G14" s="396"/>
      <c r="H14" s="383"/>
      <c r="I14" s="384"/>
      <c r="J14" s="405"/>
      <c r="K14" s="406"/>
      <c r="L14" s="405"/>
      <c r="M14" s="407"/>
      <c r="N14" s="390"/>
    </row>
    <row r="15" spans="1:14" x14ac:dyDescent="0.25">
      <c r="A15" s="382" t="s">
        <v>131</v>
      </c>
      <c r="B15" s="408"/>
      <c r="C15" s="409"/>
      <c r="D15" s="410"/>
      <c r="E15" s="403"/>
      <c r="F15" s="410"/>
      <c r="G15" s="396"/>
      <c r="H15" s="411"/>
      <c r="I15" s="412"/>
      <c r="J15" s="413"/>
      <c r="K15" s="406"/>
      <c r="L15" s="405"/>
      <c r="M15" s="407"/>
      <c r="N15" s="390"/>
    </row>
    <row r="16" spans="1:14" x14ac:dyDescent="0.25">
      <c r="A16" s="382"/>
      <c r="B16" s="414"/>
      <c r="C16" s="406"/>
      <c r="D16" s="415"/>
      <c r="E16" s="403"/>
      <c r="F16" s="415"/>
      <c r="G16" s="396"/>
      <c r="H16" s="397"/>
      <c r="I16" s="416"/>
      <c r="J16" s="395"/>
      <c r="K16" s="406"/>
      <c r="L16" s="395"/>
      <c r="M16" s="407"/>
      <c r="N16" s="390"/>
    </row>
    <row r="17" spans="1:18" x14ac:dyDescent="0.25">
      <c r="A17" s="417" t="s">
        <v>132</v>
      </c>
      <c r="B17" s="418">
        <f>B19+B21</f>
        <v>208</v>
      </c>
      <c r="C17" s="419">
        <f>C19+C21</f>
        <v>208</v>
      </c>
      <c r="D17" s="420">
        <f>D19+D21</f>
        <v>207</v>
      </c>
      <c r="E17" s="421">
        <f>(D17/C17)*100</f>
        <v>99.519230769230774</v>
      </c>
      <c r="F17" s="410">
        <f>F19+F21</f>
        <v>206</v>
      </c>
      <c r="G17" s="422">
        <f>D17/F17*100</f>
        <v>100.48543689320388</v>
      </c>
      <c r="H17" s="418">
        <f>H19+H21</f>
        <v>56898</v>
      </c>
      <c r="I17" s="421">
        <f>I19+I21</f>
        <v>57519</v>
      </c>
      <c r="J17" s="423">
        <f>J19+J21</f>
        <v>29575</v>
      </c>
      <c r="K17" s="421">
        <f>J17/I17*100</f>
        <v>51.417792381647807</v>
      </c>
      <c r="L17" s="423">
        <f>L19+L21</f>
        <v>27313</v>
      </c>
      <c r="M17" s="424">
        <f>J17/L17*100</f>
        <v>108.28177058543551</v>
      </c>
      <c r="N17" s="425"/>
    </row>
    <row r="18" spans="1:18" x14ac:dyDescent="0.25">
      <c r="A18" s="417"/>
      <c r="B18" s="426"/>
      <c r="C18" s="427"/>
      <c r="D18" s="428"/>
      <c r="E18" s="429"/>
      <c r="F18" s="428"/>
      <c r="G18" s="430"/>
      <c r="H18" s="426"/>
      <c r="I18" s="427"/>
      <c r="J18" s="431"/>
      <c r="K18" s="432"/>
      <c r="L18" s="428"/>
      <c r="M18" s="433"/>
      <c r="N18" s="425"/>
    </row>
    <row r="19" spans="1:18" x14ac:dyDescent="0.25">
      <c r="A19" s="434" t="s">
        <v>133</v>
      </c>
      <c r="B19" s="435">
        <v>137</v>
      </c>
      <c r="C19" s="436">
        <v>137</v>
      </c>
      <c r="D19" s="437">
        <v>136</v>
      </c>
      <c r="E19" s="436">
        <f>(D19/C19)*100</f>
        <v>99.270072992700733</v>
      </c>
      <c r="F19" s="438">
        <v>136</v>
      </c>
      <c r="G19" s="439">
        <f>D19/F19*100</f>
        <v>100</v>
      </c>
      <c r="H19" s="440">
        <v>35505</v>
      </c>
      <c r="I19" s="436">
        <v>35505</v>
      </c>
      <c r="J19" s="438">
        <v>18467</v>
      </c>
      <c r="K19" s="436">
        <f>J19/I19*100</f>
        <v>52.012392620757645</v>
      </c>
      <c r="L19" s="438">
        <v>16966</v>
      </c>
      <c r="M19" s="441">
        <f>J19/L19*100</f>
        <v>108.84710597665921</v>
      </c>
      <c r="N19" s="425"/>
    </row>
    <row r="20" spans="1:18" x14ac:dyDescent="0.25">
      <c r="A20" s="434"/>
      <c r="B20" s="442"/>
      <c r="C20" s="432"/>
      <c r="D20" s="443"/>
      <c r="E20" s="432"/>
      <c r="F20" s="444"/>
      <c r="G20" s="430"/>
      <c r="H20" s="445"/>
      <c r="I20" s="432"/>
      <c r="J20" s="444"/>
      <c r="K20" s="432"/>
      <c r="L20" s="444"/>
      <c r="M20" s="433"/>
      <c r="N20" s="425"/>
    </row>
    <row r="21" spans="1:18" x14ac:dyDescent="0.25">
      <c r="A21" s="391" t="s">
        <v>134</v>
      </c>
      <c r="B21" s="435">
        <v>71</v>
      </c>
      <c r="C21" s="436">
        <v>71</v>
      </c>
      <c r="D21" s="437">
        <v>71</v>
      </c>
      <c r="E21" s="436">
        <f>(D21/C21)*100</f>
        <v>100</v>
      </c>
      <c r="F21" s="438">
        <v>70</v>
      </c>
      <c r="G21" s="439">
        <f>D21/F21*100</f>
        <v>101.42857142857142</v>
      </c>
      <c r="H21" s="440">
        <v>21393</v>
      </c>
      <c r="I21" s="436">
        <v>22014</v>
      </c>
      <c r="J21" s="438">
        <v>11108</v>
      </c>
      <c r="K21" s="436">
        <f>J21/I21*100</f>
        <v>50.458798946125192</v>
      </c>
      <c r="L21" s="438">
        <v>10347</v>
      </c>
      <c r="M21" s="441">
        <f>J21/L21*100</f>
        <v>107.35478882767953</v>
      </c>
      <c r="N21" s="425"/>
    </row>
    <row r="22" spans="1:18" x14ac:dyDescent="0.25">
      <c r="A22" s="446"/>
      <c r="B22" s="435"/>
      <c r="C22" s="436"/>
      <c r="D22" s="437"/>
      <c r="E22" s="436"/>
      <c r="F22" s="438"/>
      <c r="G22" s="439"/>
      <c r="H22" s="440"/>
      <c r="I22" s="436"/>
      <c r="J22" s="438"/>
      <c r="K22" s="436"/>
      <c r="L22" s="438"/>
      <c r="M22" s="441"/>
      <c r="N22" s="425"/>
    </row>
    <row r="23" spans="1:18" x14ac:dyDescent="0.25">
      <c r="A23" s="447"/>
      <c r="B23" s="442"/>
      <c r="C23" s="432"/>
      <c r="D23" s="443"/>
      <c r="E23" s="432"/>
      <c r="F23" s="444"/>
      <c r="G23" s="430"/>
      <c r="H23" s="445"/>
      <c r="I23" s="432"/>
      <c r="J23" s="444"/>
      <c r="K23" s="432"/>
      <c r="L23" s="444"/>
      <c r="M23" s="433"/>
      <c r="N23" s="425"/>
    </row>
    <row r="24" spans="1:18" x14ac:dyDescent="0.25">
      <c r="A24" s="417" t="s">
        <v>220</v>
      </c>
      <c r="B24" s="418">
        <f>B25+B26</f>
        <v>46</v>
      </c>
      <c r="C24" s="421">
        <f>C25+C26</f>
        <v>46</v>
      </c>
      <c r="D24" s="410">
        <f>D25+D26</f>
        <v>47</v>
      </c>
      <c r="E24" s="421">
        <f t="shared" ref="E24:E33" si="0">(D24/C24)*100</f>
        <v>102.17391304347827</v>
      </c>
      <c r="F24" s="423">
        <f>F25+F26</f>
        <v>46</v>
      </c>
      <c r="G24" s="422">
        <f t="shared" ref="G24:G33" si="1">D24/F24*100</f>
        <v>102.17391304347827</v>
      </c>
      <c r="H24" s="418">
        <f>H25+H26</f>
        <v>14164</v>
      </c>
      <c r="I24" s="421">
        <f>I25+I26</f>
        <v>14414</v>
      </c>
      <c r="J24" s="410">
        <f>J25+J26</f>
        <v>7508</v>
      </c>
      <c r="K24" s="421">
        <f>J24/I24*100</f>
        <v>52.088247537116693</v>
      </c>
      <c r="L24" s="410">
        <f>L25+L26</f>
        <v>6708</v>
      </c>
      <c r="M24" s="424">
        <f>J25/L25*100</f>
        <v>110.06124234470691</v>
      </c>
      <c r="N24" s="448"/>
      <c r="R24" s="449"/>
    </row>
    <row r="25" spans="1:18" x14ac:dyDescent="0.25">
      <c r="A25" s="450" t="s">
        <v>345</v>
      </c>
      <c r="B25" s="435">
        <v>22</v>
      </c>
      <c r="C25" s="436">
        <v>22</v>
      </c>
      <c r="D25" s="437">
        <v>23</v>
      </c>
      <c r="E25" s="436">
        <f t="shared" si="0"/>
        <v>104.54545454545455</v>
      </c>
      <c r="F25" s="438">
        <v>22</v>
      </c>
      <c r="G25" s="439">
        <f t="shared" si="1"/>
        <v>104.54545454545455</v>
      </c>
      <c r="H25" s="440">
        <v>7407</v>
      </c>
      <c r="I25" s="436">
        <v>7557</v>
      </c>
      <c r="J25" s="438">
        <v>3774</v>
      </c>
      <c r="K25" s="436">
        <f>J25/I25*100</f>
        <v>49.940452560539896</v>
      </c>
      <c r="L25" s="438">
        <v>3429</v>
      </c>
      <c r="M25" s="441">
        <f>J26/L26*100</f>
        <v>113.87618176273253</v>
      </c>
      <c r="N25" s="448"/>
    </row>
    <row r="26" spans="1:18" x14ac:dyDescent="0.25">
      <c r="A26" s="451" t="s">
        <v>135</v>
      </c>
      <c r="B26" s="435">
        <v>24</v>
      </c>
      <c r="C26" s="436">
        <v>24</v>
      </c>
      <c r="D26" s="437">
        <v>24</v>
      </c>
      <c r="E26" s="436">
        <f t="shared" si="0"/>
        <v>100</v>
      </c>
      <c r="F26" s="438">
        <v>24</v>
      </c>
      <c r="G26" s="439">
        <f t="shared" si="1"/>
        <v>100</v>
      </c>
      <c r="H26" s="440">
        <v>6757</v>
      </c>
      <c r="I26" s="436">
        <v>6857</v>
      </c>
      <c r="J26" s="438">
        <v>3734</v>
      </c>
      <c r="K26" s="436">
        <f>J26/I26*100</f>
        <v>54.455301152107339</v>
      </c>
      <c r="L26" s="438">
        <v>3279</v>
      </c>
      <c r="M26" s="441">
        <f>J26/L26*100</f>
        <v>113.87618176273253</v>
      </c>
      <c r="N26" s="448"/>
    </row>
    <row r="27" spans="1:18" x14ac:dyDescent="0.25">
      <c r="A27" s="451"/>
      <c r="B27" s="435"/>
      <c r="C27" s="436"/>
      <c r="D27" s="437"/>
      <c r="E27" s="436"/>
      <c r="F27" s="438"/>
      <c r="G27" s="439"/>
      <c r="H27" s="435"/>
      <c r="I27" s="436"/>
      <c r="J27" s="437"/>
      <c r="K27" s="436"/>
      <c r="L27" s="438"/>
      <c r="M27" s="441"/>
      <c r="N27" s="448"/>
    </row>
    <row r="28" spans="1:18" x14ac:dyDescent="0.25">
      <c r="A28" s="452" t="s">
        <v>346</v>
      </c>
      <c r="B28" s="453">
        <f>B29</f>
        <v>5</v>
      </c>
      <c r="C28" s="454">
        <f t="shared" ref="C28:D28" si="2">C29</f>
        <v>5</v>
      </c>
      <c r="D28" s="455">
        <f t="shared" si="2"/>
        <v>4</v>
      </c>
      <c r="E28" s="454">
        <f t="shared" si="0"/>
        <v>80</v>
      </c>
      <c r="F28" s="456">
        <v>0</v>
      </c>
      <c r="G28" s="457">
        <v>0</v>
      </c>
      <c r="H28" s="453">
        <f>H29</f>
        <v>1486</v>
      </c>
      <c r="I28" s="454">
        <f t="shared" ref="I28:J28" si="3">I29</f>
        <v>1486</v>
      </c>
      <c r="J28" s="455">
        <f t="shared" si="3"/>
        <v>655</v>
      </c>
      <c r="K28" s="454">
        <f t="shared" ref="K28:K29" si="4">J28/I28*100</f>
        <v>44.078061911170927</v>
      </c>
      <c r="L28" s="456">
        <v>0</v>
      </c>
      <c r="M28" s="458">
        <v>0</v>
      </c>
      <c r="N28" s="448"/>
    </row>
    <row r="29" spans="1:18" x14ac:dyDescent="0.25">
      <c r="A29" s="459" t="s">
        <v>347</v>
      </c>
      <c r="B29" s="435">
        <v>5</v>
      </c>
      <c r="C29" s="436">
        <v>5</v>
      </c>
      <c r="D29" s="437">
        <v>4</v>
      </c>
      <c r="E29" s="436">
        <f t="shared" si="0"/>
        <v>80</v>
      </c>
      <c r="F29" s="438">
        <v>0</v>
      </c>
      <c r="G29" s="439">
        <v>0</v>
      </c>
      <c r="H29" s="435">
        <v>1486</v>
      </c>
      <c r="I29" s="436">
        <v>1486</v>
      </c>
      <c r="J29" s="437">
        <v>655</v>
      </c>
      <c r="K29" s="436">
        <f t="shared" si="4"/>
        <v>44.078061911170927</v>
      </c>
      <c r="L29" s="438">
        <v>0</v>
      </c>
      <c r="M29" s="441">
        <v>0</v>
      </c>
      <c r="N29" s="448"/>
    </row>
    <row r="30" spans="1:18" x14ac:dyDescent="0.25">
      <c r="A30" s="460"/>
      <c r="B30" s="442"/>
      <c r="C30" s="432"/>
      <c r="D30" s="443"/>
      <c r="E30" s="432"/>
      <c r="F30" s="444"/>
      <c r="G30" s="430"/>
      <c r="H30" s="442"/>
      <c r="I30" s="432"/>
      <c r="J30" s="443"/>
      <c r="K30" s="432"/>
      <c r="L30" s="444"/>
      <c r="M30" s="433"/>
      <c r="N30" s="448"/>
    </row>
    <row r="31" spans="1:18" x14ac:dyDescent="0.25">
      <c r="A31" s="382" t="s">
        <v>136</v>
      </c>
      <c r="B31" s="461">
        <f>B17+B24+B28</f>
        <v>259</v>
      </c>
      <c r="C31" s="462">
        <f>C17+C24+C28</f>
        <v>259</v>
      </c>
      <c r="D31" s="463">
        <f>D17+D24+D28</f>
        <v>258</v>
      </c>
      <c r="E31" s="462">
        <f t="shared" si="0"/>
        <v>99.613899613899619</v>
      </c>
      <c r="F31" s="463">
        <f>F17+F24</f>
        <v>252</v>
      </c>
      <c r="G31" s="464">
        <f t="shared" si="1"/>
        <v>102.38095238095238</v>
      </c>
      <c r="H31" s="461">
        <f>H17+H24+H28</f>
        <v>72548</v>
      </c>
      <c r="I31" s="461">
        <f t="shared" ref="I31:J31" si="5">I17+I24+I28</f>
        <v>73419</v>
      </c>
      <c r="J31" s="461">
        <f t="shared" si="5"/>
        <v>37738</v>
      </c>
      <c r="K31" s="462">
        <f>J31/I31*100</f>
        <v>51.400863536686693</v>
      </c>
      <c r="L31" s="465">
        <f>L17+L24</f>
        <v>34021</v>
      </c>
      <c r="M31" s="466">
        <f>J31/L31*100</f>
        <v>110.92560477352225</v>
      </c>
      <c r="N31" s="390"/>
    </row>
    <row r="32" spans="1:18" ht="15.75" x14ac:dyDescent="0.25">
      <c r="A32" s="399"/>
      <c r="B32" s="467"/>
      <c r="C32" s="468"/>
      <c r="D32" s="469"/>
      <c r="E32" s="470"/>
      <c r="F32" s="471"/>
      <c r="G32" s="472"/>
      <c r="H32" s="473"/>
      <c r="I32" s="468"/>
      <c r="J32" s="474"/>
      <c r="K32" s="470"/>
      <c r="L32" s="471"/>
      <c r="M32" s="475"/>
      <c r="N32" s="390"/>
    </row>
    <row r="33" spans="1:14" x14ac:dyDescent="0.25">
      <c r="A33" s="476" t="s">
        <v>137</v>
      </c>
      <c r="B33" s="477">
        <f>B11+B31</f>
        <v>597</v>
      </c>
      <c r="C33" s="478">
        <f>C11+C31</f>
        <v>597</v>
      </c>
      <c r="D33" s="479">
        <f>D11+D31</f>
        <v>571</v>
      </c>
      <c r="E33" s="478">
        <f t="shared" si="0"/>
        <v>95.644891122278054</v>
      </c>
      <c r="F33" s="479">
        <f>F11+F31</f>
        <v>603</v>
      </c>
      <c r="G33" s="480">
        <f t="shared" si="1"/>
        <v>94.693200663349913</v>
      </c>
      <c r="H33" s="461">
        <f>H11+H31</f>
        <v>199508</v>
      </c>
      <c r="I33" s="462">
        <f>I11+I31</f>
        <v>205724</v>
      </c>
      <c r="J33" s="463">
        <f>J11+J31</f>
        <v>97341</v>
      </c>
      <c r="K33" s="462">
        <f>J33/I33*100</f>
        <v>47.316307285489295</v>
      </c>
      <c r="L33" s="465">
        <f>L11+L31</f>
        <v>96347</v>
      </c>
      <c r="M33" s="466">
        <f>J33/L33*100</f>
        <v>101.03168754605747</v>
      </c>
      <c r="N33" s="390"/>
    </row>
    <row r="34" spans="1:14" ht="15.75" x14ac:dyDescent="0.25">
      <c r="A34" s="391"/>
      <c r="B34" s="481"/>
      <c r="C34" s="482"/>
      <c r="D34" s="483"/>
      <c r="E34" s="484"/>
      <c r="F34" s="485"/>
      <c r="G34" s="486"/>
      <c r="H34" s="487"/>
      <c r="I34" s="488"/>
      <c r="J34" s="489"/>
      <c r="K34" s="490"/>
      <c r="L34" s="489"/>
      <c r="M34" s="491"/>
      <c r="N34" s="390"/>
    </row>
    <row r="35" spans="1:14" ht="15.75" thickBot="1" x14ac:dyDescent="0.3">
      <c r="A35" s="492"/>
      <c r="B35" s="493"/>
      <c r="C35" s="494"/>
      <c r="D35" s="495"/>
      <c r="E35" s="494"/>
      <c r="F35" s="496"/>
      <c r="G35" s="497"/>
      <c r="H35" s="498"/>
      <c r="I35" s="499"/>
      <c r="J35" s="500"/>
      <c r="K35" s="494"/>
      <c r="L35" s="500"/>
      <c r="M35" s="497"/>
      <c r="N35" s="390"/>
    </row>
    <row r="36" spans="1:14" x14ac:dyDescent="0.25">
      <c r="B36" s="501"/>
      <c r="C36" s="501"/>
      <c r="D36" s="501"/>
      <c r="E36" s="501"/>
      <c r="F36" s="501"/>
      <c r="G36" s="501"/>
      <c r="H36" s="390"/>
      <c r="I36" s="390"/>
      <c r="J36" s="390"/>
      <c r="K36" s="390"/>
      <c r="L36" s="390"/>
      <c r="M36" s="390"/>
      <c r="N36" s="390"/>
    </row>
    <row r="37" spans="1:14" x14ac:dyDescent="0.25">
      <c r="B37" s="501"/>
      <c r="C37" s="501"/>
      <c r="D37" s="501"/>
      <c r="E37" s="501"/>
      <c r="F37" s="501"/>
      <c r="G37" s="501"/>
    </row>
  </sheetData>
  <mergeCells count="1">
    <mergeCell ref="J2:M2"/>
  </mergeCells>
  <pageMargins left="0.78740157480314965" right="0.43307086614173229" top="0.59055118110236227" bottom="0.98425196850393704" header="0.51181102362204722" footer="0.51181102362204722"/>
  <pageSetup paperSize="9" scale="9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M43"/>
  <sheetViews>
    <sheetView workbookViewId="0">
      <selection activeCell="I16" sqref="I16"/>
    </sheetView>
  </sheetViews>
  <sheetFormatPr defaultRowHeight="15" x14ac:dyDescent="0.25"/>
  <cols>
    <col min="1" max="1" width="31.7109375" customWidth="1"/>
    <col min="3" max="3" width="11.85546875" customWidth="1"/>
    <col min="4" max="4" width="8.7109375" customWidth="1"/>
    <col min="257" max="257" width="31.7109375" customWidth="1"/>
    <col min="259" max="259" width="11.85546875" customWidth="1"/>
    <col min="260" max="260" width="8.7109375" customWidth="1"/>
    <col min="513" max="513" width="31.7109375" customWidth="1"/>
    <col min="515" max="515" width="11.85546875" customWidth="1"/>
    <col min="516" max="516" width="8.7109375" customWidth="1"/>
    <col min="769" max="769" width="31.7109375" customWidth="1"/>
    <col min="771" max="771" width="11.85546875" customWidth="1"/>
    <col min="772" max="772" width="8.7109375" customWidth="1"/>
    <col min="1025" max="1025" width="31.7109375" customWidth="1"/>
    <col min="1027" max="1027" width="11.85546875" customWidth="1"/>
    <col min="1028" max="1028" width="8.7109375" customWidth="1"/>
    <col min="1281" max="1281" width="31.7109375" customWidth="1"/>
    <col min="1283" max="1283" width="11.85546875" customWidth="1"/>
    <col min="1284" max="1284" width="8.7109375" customWidth="1"/>
    <col min="1537" max="1537" width="31.7109375" customWidth="1"/>
    <col min="1539" max="1539" width="11.85546875" customWidth="1"/>
    <col min="1540" max="1540" width="8.7109375" customWidth="1"/>
    <col min="1793" max="1793" width="31.7109375" customWidth="1"/>
    <col min="1795" max="1795" width="11.85546875" customWidth="1"/>
    <col min="1796" max="1796" width="8.7109375" customWidth="1"/>
    <col min="2049" max="2049" width="31.7109375" customWidth="1"/>
    <col min="2051" max="2051" width="11.85546875" customWidth="1"/>
    <col min="2052" max="2052" width="8.7109375" customWidth="1"/>
    <col min="2305" max="2305" width="31.7109375" customWidth="1"/>
    <col min="2307" max="2307" width="11.85546875" customWidth="1"/>
    <col min="2308" max="2308" width="8.7109375" customWidth="1"/>
    <col min="2561" max="2561" width="31.7109375" customWidth="1"/>
    <col min="2563" max="2563" width="11.85546875" customWidth="1"/>
    <col min="2564" max="2564" width="8.7109375" customWidth="1"/>
    <col min="2817" max="2817" width="31.7109375" customWidth="1"/>
    <col min="2819" max="2819" width="11.85546875" customWidth="1"/>
    <col min="2820" max="2820" width="8.7109375" customWidth="1"/>
    <col min="3073" max="3073" width="31.7109375" customWidth="1"/>
    <col min="3075" max="3075" width="11.85546875" customWidth="1"/>
    <col min="3076" max="3076" width="8.7109375" customWidth="1"/>
    <col min="3329" max="3329" width="31.7109375" customWidth="1"/>
    <col min="3331" max="3331" width="11.85546875" customWidth="1"/>
    <col min="3332" max="3332" width="8.7109375" customWidth="1"/>
    <col min="3585" max="3585" width="31.7109375" customWidth="1"/>
    <col min="3587" max="3587" width="11.85546875" customWidth="1"/>
    <col min="3588" max="3588" width="8.7109375" customWidth="1"/>
    <col min="3841" max="3841" width="31.7109375" customWidth="1"/>
    <col min="3843" max="3843" width="11.85546875" customWidth="1"/>
    <col min="3844" max="3844" width="8.7109375" customWidth="1"/>
    <col min="4097" max="4097" width="31.7109375" customWidth="1"/>
    <col min="4099" max="4099" width="11.85546875" customWidth="1"/>
    <col min="4100" max="4100" width="8.7109375" customWidth="1"/>
    <col min="4353" max="4353" width="31.7109375" customWidth="1"/>
    <col min="4355" max="4355" width="11.85546875" customWidth="1"/>
    <col min="4356" max="4356" width="8.7109375" customWidth="1"/>
    <col min="4609" max="4609" width="31.7109375" customWidth="1"/>
    <col min="4611" max="4611" width="11.85546875" customWidth="1"/>
    <col min="4612" max="4612" width="8.7109375" customWidth="1"/>
    <col min="4865" max="4865" width="31.7109375" customWidth="1"/>
    <col min="4867" max="4867" width="11.85546875" customWidth="1"/>
    <col min="4868" max="4868" width="8.7109375" customWidth="1"/>
    <col min="5121" max="5121" width="31.7109375" customWidth="1"/>
    <col min="5123" max="5123" width="11.85546875" customWidth="1"/>
    <col min="5124" max="5124" width="8.7109375" customWidth="1"/>
    <col min="5377" max="5377" width="31.7109375" customWidth="1"/>
    <col min="5379" max="5379" width="11.85546875" customWidth="1"/>
    <col min="5380" max="5380" width="8.7109375" customWidth="1"/>
    <col min="5633" max="5633" width="31.7109375" customWidth="1"/>
    <col min="5635" max="5635" width="11.85546875" customWidth="1"/>
    <col min="5636" max="5636" width="8.7109375" customWidth="1"/>
    <col min="5889" max="5889" width="31.7109375" customWidth="1"/>
    <col min="5891" max="5891" width="11.85546875" customWidth="1"/>
    <col min="5892" max="5892" width="8.7109375" customWidth="1"/>
    <col min="6145" max="6145" width="31.7109375" customWidth="1"/>
    <col min="6147" max="6147" width="11.85546875" customWidth="1"/>
    <col min="6148" max="6148" width="8.7109375" customWidth="1"/>
    <col min="6401" max="6401" width="31.7109375" customWidth="1"/>
    <col min="6403" max="6403" width="11.85546875" customWidth="1"/>
    <col min="6404" max="6404" width="8.7109375" customWidth="1"/>
    <col min="6657" max="6657" width="31.7109375" customWidth="1"/>
    <col min="6659" max="6659" width="11.85546875" customWidth="1"/>
    <col min="6660" max="6660" width="8.7109375" customWidth="1"/>
    <col min="6913" max="6913" width="31.7109375" customWidth="1"/>
    <col min="6915" max="6915" width="11.85546875" customWidth="1"/>
    <col min="6916" max="6916" width="8.7109375" customWidth="1"/>
    <col min="7169" max="7169" width="31.7109375" customWidth="1"/>
    <col min="7171" max="7171" width="11.85546875" customWidth="1"/>
    <col min="7172" max="7172" width="8.7109375" customWidth="1"/>
    <col min="7425" max="7425" width="31.7109375" customWidth="1"/>
    <col min="7427" max="7427" width="11.85546875" customWidth="1"/>
    <col min="7428" max="7428" width="8.7109375" customWidth="1"/>
    <col min="7681" max="7681" width="31.7109375" customWidth="1"/>
    <col min="7683" max="7683" width="11.85546875" customWidth="1"/>
    <col min="7684" max="7684" width="8.7109375" customWidth="1"/>
    <col min="7937" max="7937" width="31.7109375" customWidth="1"/>
    <col min="7939" max="7939" width="11.85546875" customWidth="1"/>
    <col min="7940" max="7940" width="8.7109375" customWidth="1"/>
    <col min="8193" max="8193" width="31.7109375" customWidth="1"/>
    <col min="8195" max="8195" width="11.85546875" customWidth="1"/>
    <col min="8196" max="8196" width="8.7109375" customWidth="1"/>
    <col min="8449" max="8449" width="31.7109375" customWidth="1"/>
    <col min="8451" max="8451" width="11.85546875" customWidth="1"/>
    <col min="8452" max="8452" width="8.7109375" customWidth="1"/>
    <col min="8705" max="8705" width="31.7109375" customWidth="1"/>
    <col min="8707" max="8707" width="11.85546875" customWidth="1"/>
    <col min="8708" max="8708" width="8.7109375" customWidth="1"/>
    <col min="8961" max="8961" width="31.7109375" customWidth="1"/>
    <col min="8963" max="8963" width="11.85546875" customWidth="1"/>
    <col min="8964" max="8964" width="8.7109375" customWidth="1"/>
    <col min="9217" max="9217" width="31.7109375" customWidth="1"/>
    <col min="9219" max="9219" width="11.85546875" customWidth="1"/>
    <col min="9220" max="9220" width="8.7109375" customWidth="1"/>
    <col min="9473" max="9473" width="31.7109375" customWidth="1"/>
    <col min="9475" max="9475" width="11.85546875" customWidth="1"/>
    <col min="9476" max="9476" width="8.7109375" customWidth="1"/>
    <col min="9729" max="9729" width="31.7109375" customWidth="1"/>
    <col min="9731" max="9731" width="11.85546875" customWidth="1"/>
    <col min="9732" max="9732" width="8.7109375" customWidth="1"/>
    <col min="9985" max="9985" width="31.7109375" customWidth="1"/>
    <col min="9987" max="9987" width="11.85546875" customWidth="1"/>
    <col min="9988" max="9988" width="8.7109375" customWidth="1"/>
    <col min="10241" max="10241" width="31.7109375" customWidth="1"/>
    <col min="10243" max="10243" width="11.85546875" customWidth="1"/>
    <col min="10244" max="10244" width="8.7109375" customWidth="1"/>
    <col min="10497" max="10497" width="31.7109375" customWidth="1"/>
    <col min="10499" max="10499" width="11.85546875" customWidth="1"/>
    <col min="10500" max="10500" width="8.7109375" customWidth="1"/>
    <col min="10753" max="10753" width="31.7109375" customWidth="1"/>
    <col min="10755" max="10755" width="11.85546875" customWidth="1"/>
    <col min="10756" max="10756" width="8.7109375" customWidth="1"/>
    <col min="11009" max="11009" width="31.7109375" customWidth="1"/>
    <col min="11011" max="11011" width="11.85546875" customWidth="1"/>
    <col min="11012" max="11012" width="8.7109375" customWidth="1"/>
    <col min="11265" max="11265" width="31.7109375" customWidth="1"/>
    <col min="11267" max="11267" width="11.85546875" customWidth="1"/>
    <col min="11268" max="11268" width="8.7109375" customWidth="1"/>
    <col min="11521" max="11521" width="31.7109375" customWidth="1"/>
    <col min="11523" max="11523" width="11.85546875" customWidth="1"/>
    <col min="11524" max="11524" width="8.7109375" customWidth="1"/>
    <col min="11777" max="11777" width="31.7109375" customWidth="1"/>
    <col min="11779" max="11779" width="11.85546875" customWidth="1"/>
    <col min="11780" max="11780" width="8.7109375" customWidth="1"/>
    <col min="12033" max="12033" width="31.7109375" customWidth="1"/>
    <col min="12035" max="12035" width="11.85546875" customWidth="1"/>
    <col min="12036" max="12036" width="8.7109375" customWidth="1"/>
    <col min="12289" max="12289" width="31.7109375" customWidth="1"/>
    <col min="12291" max="12291" width="11.85546875" customWidth="1"/>
    <col min="12292" max="12292" width="8.7109375" customWidth="1"/>
    <col min="12545" max="12545" width="31.7109375" customWidth="1"/>
    <col min="12547" max="12547" width="11.85546875" customWidth="1"/>
    <col min="12548" max="12548" width="8.7109375" customWidth="1"/>
    <col min="12801" max="12801" width="31.7109375" customWidth="1"/>
    <col min="12803" max="12803" width="11.85546875" customWidth="1"/>
    <col min="12804" max="12804" width="8.7109375" customWidth="1"/>
    <col min="13057" max="13057" width="31.7109375" customWidth="1"/>
    <col min="13059" max="13059" width="11.85546875" customWidth="1"/>
    <col min="13060" max="13060" width="8.7109375" customWidth="1"/>
    <col min="13313" max="13313" width="31.7109375" customWidth="1"/>
    <col min="13315" max="13315" width="11.85546875" customWidth="1"/>
    <col min="13316" max="13316" width="8.7109375" customWidth="1"/>
    <col min="13569" max="13569" width="31.7109375" customWidth="1"/>
    <col min="13571" max="13571" width="11.85546875" customWidth="1"/>
    <col min="13572" max="13572" width="8.7109375" customWidth="1"/>
    <col min="13825" max="13825" width="31.7109375" customWidth="1"/>
    <col min="13827" max="13827" width="11.85546875" customWidth="1"/>
    <col min="13828" max="13828" width="8.7109375" customWidth="1"/>
    <col min="14081" max="14081" width="31.7109375" customWidth="1"/>
    <col min="14083" max="14083" width="11.85546875" customWidth="1"/>
    <col min="14084" max="14084" width="8.7109375" customWidth="1"/>
    <col min="14337" max="14337" width="31.7109375" customWidth="1"/>
    <col min="14339" max="14339" width="11.85546875" customWidth="1"/>
    <col min="14340" max="14340" width="8.7109375" customWidth="1"/>
    <col min="14593" max="14593" width="31.7109375" customWidth="1"/>
    <col min="14595" max="14595" width="11.85546875" customWidth="1"/>
    <col min="14596" max="14596" width="8.7109375" customWidth="1"/>
    <col min="14849" max="14849" width="31.7109375" customWidth="1"/>
    <col min="14851" max="14851" width="11.85546875" customWidth="1"/>
    <col min="14852" max="14852" width="8.7109375" customWidth="1"/>
    <col min="15105" max="15105" width="31.7109375" customWidth="1"/>
    <col min="15107" max="15107" width="11.85546875" customWidth="1"/>
    <col min="15108" max="15108" width="8.7109375" customWidth="1"/>
    <col min="15361" max="15361" width="31.7109375" customWidth="1"/>
    <col min="15363" max="15363" width="11.85546875" customWidth="1"/>
    <col min="15364" max="15364" width="8.7109375" customWidth="1"/>
    <col min="15617" max="15617" width="31.7109375" customWidth="1"/>
    <col min="15619" max="15619" width="11.85546875" customWidth="1"/>
    <col min="15620" max="15620" width="8.7109375" customWidth="1"/>
    <col min="15873" max="15873" width="31.7109375" customWidth="1"/>
    <col min="15875" max="15875" width="11.85546875" customWidth="1"/>
    <col min="15876" max="15876" width="8.7109375" customWidth="1"/>
    <col min="16129" max="16129" width="31.7109375" customWidth="1"/>
    <col min="16131" max="16131" width="11.85546875" customWidth="1"/>
    <col min="16132" max="16132" width="8.7109375" customWidth="1"/>
  </cols>
  <sheetData>
    <row r="5" spans="1:8" ht="18" x14ac:dyDescent="0.25">
      <c r="A5" s="502" t="s">
        <v>348</v>
      </c>
      <c r="B5" s="503"/>
      <c r="C5" s="502"/>
      <c r="D5" s="502"/>
      <c r="E5" s="502"/>
      <c r="F5" s="502"/>
      <c r="G5" s="502"/>
    </row>
    <row r="6" spans="1:8" ht="18" x14ac:dyDescent="0.25">
      <c r="A6" s="504"/>
      <c r="B6" s="505"/>
      <c r="C6" s="504"/>
      <c r="D6" s="504"/>
      <c r="E6" s="504"/>
      <c r="F6" s="504"/>
      <c r="G6" s="504"/>
    </row>
    <row r="8" spans="1:8" ht="15.75" thickBot="1" x14ac:dyDescent="0.3">
      <c r="F8" t="s">
        <v>138</v>
      </c>
    </row>
    <row r="9" spans="1:8" ht="15.75" thickBot="1" x14ac:dyDescent="0.3">
      <c r="A9" s="107"/>
      <c r="B9" s="353"/>
      <c r="C9" s="506" t="s">
        <v>139</v>
      </c>
      <c r="D9" s="506"/>
      <c r="E9" s="506"/>
      <c r="F9" s="506"/>
      <c r="G9" s="507"/>
    </row>
    <row r="10" spans="1:8" x14ac:dyDescent="0.25">
      <c r="A10" s="112"/>
      <c r="B10" s="508" t="s">
        <v>42</v>
      </c>
      <c r="C10" s="509" t="s">
        <v>42</v>
      </c>
      <c r="D10" s="356" t="s">
        <v>140</v>
      </c>
      <c r="E10" s="356" t="s">
        <v>118</v>
      </c>
      <c r="F10" s="356" t="s">
        <v>140</v>
      </c>
      <c r="G10" s="359" t="s">
        <v>120</v>
      </c>
    </row>
    <row r="11" spans="1:8" ht="15.75" x14ac:dyDescent="0.25">
      <c r="A11" s="510" t="s">
        <v>122</v>
      </c>
      <c r="B11" s="368" t="s">
        <v>125</v>
      </c>
      <c r="C11" s="511" t="s">
        <v>45</v>
      </c>
      <c r="D11" s="509" t="s">
        <v>141</v>
      </c>
      <c r="E11" s="509" t="s">
        <v>124</v>
      </c>
      <c r="F11" s="509" t="s">
        <v>141</v>
      </c>
      <c r="G11" s="512" t="s">
        <v>341</v>
      </c>
    </row>
    <row r="12" spans="1:8" ht="15.75" thickBot="1" x14ac:dyDescent="0.3">
      <c r="A12" s="513"/>
      <c r="B12" s="514">
        <v>2016</v>
      </c>
      <c r="C12" s="509" t="s">
        <v>349</v>
      </c>
      <c r="D12" s="509">
        <v>2016</v>
      </c>
      <c r="E12" s="509" t="s">
        <v>126</v>
      </c>
      <c r="F12" s="509">
        <v>2015</v>
      </c>
      <c r="G12" s="515" t="s">
        <v>142</v>
      </c>
    </row>
    <row r="13" spans="1:8" x14ac:dyDescent="0.25">
      <c r="A13" s="516"/>
      <c r="B13" s="517"/>
      <c r="C13" s="518"/>
      <c r="D13" s="519"/>
      <c r="E13" s="378"/>
      <c r="F13" s="519"/>
      <c r="G13" s="381"/>
    </row>
    <row r="14" spans="1:8" x14ac:dyDescent="0.25">
      <c r="A14" s="520" t="s">
        <v>143</v>
      </c>
      <c r="B14" s="383">
        <f t="shared" ref="B14:G14" si="0">B16</f>
        <v>17325</v>
      </c>
      <c r="C14" s="384">
        <f t="shared" si="0"/>
        <v>21361.599999999999</v>
      </c>
      <c r="D14" s="405">
        <f t="shared" si="0"/>
        <v>8528</v>
      </c>
      <c r="E14" s="384">
        <f t="shared" si="0"/>
        <v>39.922103213242451</v>
      </c>
      <c r="F14" s="405">
        <f t="shared" si="0"/>
        <v>8153</v>
      </c>
      <c r="G14" s="521">
        <f t="shared" si="0"/>
        <v>104.59953391389674</v>
      </c>
      <c r="H14" s="236"/>
    </row>
    <row r="15" spans="1:8" x14ac:dyDescent="0.25">
      <c r="A15" s="520"/>
      <c r="B15" s="383"/>
      <c r="C15" s="384"/>
      <c r="D15" s="385"/>
      <c r="E15" s="405"/>
      <c r="F15" s="405"/>
      <c r="G15" s="389"/>
      <c r="H15" s="236"/>
    </row>
    <row r="16" spans="1:8" x14ac:dyDescent="0.25">
      <c r="A16" s="522" t="s">
        <v>144</v>
      </c>
      <c r="B16" s="397">
        <v>17325</v>
      </c>
      <c r="C16" s="393">
        <v>21361.599999999999</v>
      </c>
      <c r="D16" s="523">
        <v>8528</v>
      </c>
      <c r="E16" s="393">
        <f>D16/C16*100</f>
        <v>39.922103213242451</v>
      </c>
      <c r="F16" s="395">
        <v>8153</v>
      </c>
      <c r="G16" s="398">
        <f>D16/F16*100</f>
        <v>104.59953391389674</v>
      </c>
      <c r="H16" s="236"/>
    </row>
    <row r="17" spans="1:13" x14ac:dyDescent="0.25">
      <c r="A17" s="522"/>
      <c r="B17" s="524"/>
      <c r="C17" s="525"/>
      <c r="D17" s="526"/>
      <c r="E17" s="527"/>
      <c r="F17" s="528"/>
      <c r="G17" s="529"/>
    </row>
    <row r="18" spans="1:13" ht="15.75" x14ac:dyDescent="0.25">
      <c r="A18" s="530"/>
      <c r="B18" s="531"/>
      <c r="C18" s="525"/>
      <c r="D18" s="526"/>
      <c r="E18" s="527"/>
      <c r="F18" s="528"/>
      <c r="G18" s="529"/>
    </row>
    <row r="19" spans="1:13" x14ac:dyDescent="0.25">
      <c r="A19" s="520" t="s">
        <v>131</v>
      </c>
      <c r="B19" s="532"/>
      <c r="C19" s="533"/>
      <c r="D19" s="534"/>
      <c r="E19" s="527"/>
      <c r="F19" s="527"/>
      <c r="G19" s="529"/>
    </row>
    <row r="20" spans="1:13" x14ac:dyDescent="0.25">
      <c r="A20" s="535"/>
      <c r="B20" s="524"/>
      <c r="C20" s="525"/>
      <c r="D20" s="526"/>
      <c r="E20" s="527"/>
      <c r="F20" s="528"/>
      <c r="G20" s="529"/>
    </row>
    <row r="21" spans="1:13" x14ac:dyDescent="0.25">
      <c r="A21" s="520" t="s">
        <v>145</v>
      </c>
      <c r="B21" s="383">
        <f>B23+B25</f>
        <v>2577</v>
      </c>
      <c r="C21" s="384">
        <f>C23+C25</f>
        <v>2577</v>
      </c>
      <c r="D21" s="388">
        <f>D23+D25</f>
        <v>1039</v>
      </c>
      <c r="E21" s="384">
        <f>D21/C21*100</f>
        <v>40.318199456732636</v>
      </c>
      <c r="F21" s="405">
        <f>F23+F25</f>
        <v>1012</v>
      </c>
      <c r="G21" s="389">
        <f>D21/F21*100</f>
        <v>102.66798418972331</v>
      </c>
    </row>
    <row r="22" spans="1:13" x14ac:dyDescent="0.25">
      <c r="A22" s="520"/>
      <c r="B22" s="532"/>
      <c r="C22" s="533"/>
      <c r="D22" s="534"/>
      <c r="E22" s="527"/>
      <c r="F22" s="527"/>
      <c r="G22" s="529"/>
    </row>
    <row r="23" spans="1:13" x14ac:dyDescent="0.25">
      <c r="A23" s="536" t="s">
        <v>146</v>
      </c>
      <c r="B23" s="392">
        <v>677</v>
      </c>
      <c r="C23" s="393">
        <v>677</v>
      </c>
      <c r="D23" s="523">
        <v>282</v>
      </c>
      <c r="E23" s="393">
        <f>D23/C23*100</f>
        <v>41.654357459379618</v>
      </c>
      <c r="F23" s="395">
        <v>269</v>
      </c>
      <c r="G23" s="398">
        <f>D23/F23*100</f>
        <v>104.83271375464685</v>
      </c>
    </row>
    <row r="24" spans="1:13" x14ac:dyDescent="0.25">
      <c r="A24" s="536"/>
      <c r="B24" s="524"/>
      <c r="C24" s="525"/>
      <c r="D24" s="526"/>
      <c r="E24" s="525"/>
      <c r="F24" s="528"/>
      <c r="G24" s="537"/>
    </row>
    <row r="25" spans="1:13" x14ac:dyDescent="0.25">
      <c r="A25" s="522" t="s">
        <v>147</v>
      </c>
      <c r="B25" s="392">
        <v>1900</v>
      </c>
      <c r="C25" s="393">
        <v>1900</v>
      </c>
      <c r="D25" s="523">
        <v>757</v>
      </c>
      <c r="E25" s="393">
        <f>D25/C25*100</f>
        <v>39.842105263157897</v>
      </c>
      <c r="F25" s="395">
        <v>743</v>
      </c>
      <c r="G25" s="398">
        <f>D25/F25*100</f>
        <v>101.8842530282638</v>
      </c>
      <c r="H25" s="390"/>
    </row>
    <row r="26" spans="1:13" x14ac:dyDescent="0.25">
      <c r="A26" s="536"/>
      <c r="B26" s="392"/>
      <c r="C26" s="393"/>
      <c r="D26" s="523"/>
      <c r="E26" s="393"/>
      <c r="F26" s="395"/>
      <c r="G26" s="398"/>
      <c r="H26" s="390"/>
    </row>
    <row r="27" spans="1:13" x14ac:dyDescent="0.25">
      <c r="A27" s="538"/>
      <c r="B27" s="524"/>
      <c r="C27" s="525"/>
      <c r="D27" s="526"/>
      <c r="E27" s="525"/>
      <c r="F27" s="528"/>
      <c r="G27" s="537"/>
    </row>
    <row r="28" spans="1:13" x14ac:dyDescent="0.25">
      <c r="A28" s="520" t="s">
        <v>220</v>
      </c>
      <c r="B28" s="383">
        <f>B30+B31</f>
        <v>1750</v>
      </c>
      <c r="C28" s="384">
        <f>C30+C31</f>
        <v>1750</v>
      </c>
      <c r="D28" s="405">
        <f>D30+D31</f>
        <v>468</v>
      </c>
      <c r="E28" s="384">
        <f t="shared" ref="E28:E36" si="1">D28/C28*100</f>
        <v>26.74285714285714</v>
      </c>
      <c r="F28" s="388">
        <f>F30+F31</f>
        <v>681</v>
      </c>
      <c r="G28" s="389">
        <f t="shared" ref="G28:G36" si="2">D28/F28*100</f>
        <v>68.722466960352421</v>
      </c>
      <c r="H28" s="449"/>
    </row>
    <row r="29" spans="1:13" x14ac:dyDescent="0.25">
      <c r="A29" s="520"/>
      <c r="B29" s="532"/>
      <c r="C29" s="539"/>
      <c r="D29" s="527"/>
      <c r="E29" s="525"/>
      <c r="F29" s="527"/>
      <c r="G29" s="537"/>
      <c r="H29" s="449"/>
    </row>
    <row r="30" spans="1:13" x14ac:dyDescent="0.25">
      <c r="A30" s="522" t="s">
        <v>148</v>
      </c>
      <c r="B30" s="392">
        <v>950</v>
      </c>
      <c r="C30" s="393">
        <v>950</v>
      </c>
      <c r="D30" s="523">
        <v>134</v>
      </c>
      <c r="E30" s="393">
        <f t="shared" si="1"/>
        <v>14.105263157894738</v>
      </c>
      <c r="F30" s="395">
        <v>418</v>
      </c>
      <c r="G30" s="398">
        <f t="shared" si="2"/>
        <v>32.057416267942585</v>
      </c>
      <c r="H30" s="449"/>
      <c r="M30" t="s">
        <v>318</v>
      </c>
    </row>
    <row r="31" spans="1:13" x14ac:dyDescent="0.25">
      <c r="A31" s="522" t="s">
        <v>149</v>
      </c>
      <c r="B31" s="392">
        <v>800</v>
      </c>
      <c r="C31" s="393">
        <v>800</v>
      </c>
      <c r="D31" s="523">
        <v>334</v>
      </c>
      <c r="E31" s="393">
        <f t="shared" si="1"/>
        <v>41.75</v>
      </c>
      <c r="F31" s="395">
        <v>263</v>
      </c>
      <c r="G31" s="398">
        <f t="shared" si="2"/>
        <v>126.99619771863118</v>
      </c>
      <c r="H31" s="449"/>
    </row>
    <row r="32" spans="1:13" x14ac:dyDescent="0.25">
      <c r="A32" s="522"/>
      <c r="B32" s="392"/>
      <c r="C32" s="393"/>
      <c r="D32" s="523"/>
      <c r="E32" s="393"/>
      <c r="F32" s="395"/>
      <c r="G32" s="398"/>
      <c r="H32" s="449"/>
    </row>
    <row r="33" spans="1:8" x14ac:dyDescent="0.25">
      <c r="A33" s="452" t="s">
        <v>346</v>
      </c>
      <c r="B33" s="418">
        <f>B34</f>
        <v>1170</v>
      </c>
      <c r="C33" s="421">
        <f t="shared" ref="C33:D33" si="3">C34</f>
        <v>1300</v>
      </c>
      <c r="D33" s="420">
        <f t="shared" si="3"/>
        <v>650</v>
      </c>
      <c r="E33" s="421">
        <f t="shared" si="1"/>
        <v>50</v>
      </c>
      <c r="F33" s="410">
        <v>0</v>
      </c>
      <c r="G33" s="424">
        <v>0</v>
      </c>
      <c r="H33" s="449"/>
    </row>
    <row r="34" spans="1:8" x14ac:dyDescent="0.25">
      <c r="A34" s="459" t="s">
        <v>347</v>
      </c>
      <c r="B34" s="392">
        <v>1170</v>
      </c>
      <c r="C34" s="393">
        <v>1300</v>
      </c>
      <c r="D34" s="523">
        <v>650</v>
      </c>
      <c r="E34" s="393">
        <f t="shared" si="1"/>
        <v>50</v>
      </c>
      <c r="F34" s="395">
        <v>0</v>
      </c>
      <c r="G34" s="398">
        <v>0</v>
      </c>
      <c r="H34" s="449"/>
    </row>
    <row r="35" spans="1:8" x14ac:dyDescent="0.25">
      <c r="A35" s="522"/>
      <c r="B35" s="524"/>
      <c r="C35" s="525"/>
      <c r="D35" s="526"/>
      <c r="E35" s="525"/>
      <c r="F35" s="528"/>
      <c r="G35" s="537"/>
      <c r="H35" s="449"/>
    </row>
    <row r="36" spans="1:8" x14ac:dyDescent="0.25">
      <c r="A36" s="540" t="s">
        <v>150</v>
      </c>
      <c r="B36" s="541">
        <f>B21+B28+B33</f>
        <v>5497</v>
      </c>
      <c r="C36" s="541">
        <f t="shared" ref="C36:D36" si="4">C21+C28+C33</f>
        <v>5627</v>
      </c>
      <c r="D36" s="541">
        <f t="shared" si="4"/>
        <v>2157</v>
      </c>
      <c r="E36" s="542">
        <f t="shared" si="1"/>
        <v>38.333037142349383</v>
      </c>
      <c r="F36" s="543">
        <f>F21+F28</f>
        <v>1693</v>
      </c>
      <c r="G36" s="544">
        <f t="shared" si="2"/>
        <v>127.40696987595983</v>
      </c>
    </row>
    <row r="37" spans="1:8" x14ac:dyDescent="0.25">
      <c r="A37" s="540"/>
      <c r="B37" s="532"/>
      <c r="C37" s="533"/>
      <c r="D37" s="534"/>
      <c r="E37" s="533"/>
      <c r="F37" s="527"/>
      <c r="G37" s="529"/>
    </row>
    <row r="38" spans="1:8" x14ac:dyDescent="0.25">
      <c r="A38" s="540"/>
      <c r="B38" s="532"/>
      <c r="C38" s="533"/>
      <c r="D38" s="534"/>
      <c r="E38" s="533"/>
      <c r="F38" s="527"/>
      <c r="G38" s="529"/>
    </row>
    <row r="39" spans="1:8" x14ac:dyDescent="0.25">
      <c r="A39" s="538"/>
      <c r="B39" s="524"/>
      <c r="C39" s="525"/>
      <c r="D39" s="526"/>
      <c r="E39" s="533"/>
      <c r="F39" s="528"/>
      <c r="G39" s="529"/>
    </row>
    <row r="40" spans="1:8" x14ac:dyDescent="0.25">
      <c r="A40" s="545" t="s">
        <v>137</v>
      </c>
      <c r="B40" s="541">
        <f>B14+B36</f>
        <v>22822</v>
      </c>
      <c r="C40" s="542">
        <f>C14+C36</f>
        <v>26988.6</v>
      </c>
      <c r="D40" s="546">
        <f>D14+D36</f>
        <v>10685</v>
      </c>
      <c r="E40" s="542">
        <f>D40/C40*100</f>
        <v>39.590790185485723</v>
      </c>
      <c r="F40" s="543">
        <f>F14+F36</f>
        <v>9846</v>
      </c>
      <c r="G40" s="544">
        <f>D40/F40*100</f>
        <v>108.52122689417023</v>
      </c>
    </row>
    <row r="41" spans="1:8" x14ac:dyDescent="0.25">
      <c r="A41" s="545"/>
      <c r="B41" s="547"/>
      <c r="C41" s="548"/>
      <c r="D41" s="549"/>
      <c r="E41" s="550"/>
      <c r="F41" s="551"/>
      <c r="G41" s="552"/>
    </row>
    <row r="42" spans="1:8" x14ac:dyDescent="0.25">
      <c r="A42" s="112"/>
      <c r="B42" s="112"/>
      <c r="C42" s="553"/>
      <c r="D42" s="554"/>
      <c r="E42" s="555"/>
      <c r="F42" s="556"/>
      <c r="G42" s="491"/>
    </row>
    <row r="43" spans="1:8" ht="15.75" thickBot="1" x14ac:dyDescent="0.3">
      <c r="A43" s="557"/>
      <c r="B43" s="558"/>
      <c r="C43" s="559"/>
      <c r="D43" s="560"/>
      <c r="E43" s="561"/>
      <c r="F43" s="562"/>
      <c r="G43" s="497"/>
    </row>
  </sheetData>
  <pageMargins left="0.59055118110236227" right="0.59055118110236227" top="0.51181102362204722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N278"/>
  <sheetViews>
    <sheetView zoomScale="75" zoomScaleNormal="75" workbookViewId="0">
      <selection activeCell="N5" sqref="N5"/>
    </sheetView>
  </sheetViews>
  <sheetFormatPr defaultRowHeight="12.75" x14ac:dyDescent="0.2"/>
  <cols>
    <col min="1" max="1" width="8.5703125" style="770" customWidth="1"/>
    <col min="2" max="2" width="10.7109375" style="770" hidden="1" customWidth="1"/>
    <col min="3" max="3" width="16.5703125" style="770" customWidth="1"/>
    <col min="4" max="4" width="79.5703125" style="961" customWidth="1"/>
    <col min="5" max="5" width="61.140625" style="961" customWidth="1"/>
    <col min="6" max="6" width="15.7109375" style="773" customWidth="1"/>
    <col min="7" max="10" width="15.7109375" style="774" customWidth="1"/>
    <col min="11" max="11" width="12.7109375" style="774" customWidth="1"/>
    <col min="12" max="12" width="12.7109375" style="960" customWidth="1"/>
    <col min="13" max="37" width="9.140625" style="776"/>
    <col min="38" max="16384" width="9.140625" style="777"/>
  </cols>
  <sheetData>
    <row r="2" spans="1:37" ht="18" customHeight="1" x14ac:dyDescent="0.2">
      <c r="J2" s="992" t="s">
        <v>807</v>
      </c>
      <c r="K2" s="992"/>
      <c r="L2" s="992"/>
    </row>
    <row r="3" spans="1:37" ht="20.25" customHeight="1" thickBot="1" x14ac:dyDescent="0.25">
      <c r="D3" s="771"/>
      <c r="E3" s="772"/>
      <c r="L3" s="775" t="s">
        <v>802</v>
      </c>
    </row>
    <row r="4" spans="1:37" ht="30" customHeight="1" thickBot="1" x14ac:dyDescent="0.25">
      <c r="A4" s="1009" t="s">
        <v>351</v>
      </c>
      <c r="B4" s="1010"/>
      <c r="C4" s="1010"/>
      <c r="D4" s="1010"/>
      <c r="E4" s="1011"/>
      <c r="F4" s="1013" t="s">
        <v>352</v>
      </c>
      <c r="G4" s="995" t="s">
        <v>353</v>
      </c>
      <c r="H4" s="995" t="s">
        <v>354</v>
      </c>
      <c r="I4" s="997" t="s">
        <v>355</v>
      </c>
      <c r="J4" s="998"/>
      <c r="K4" s="995" t="s">
        <v>356</v>
      </c>
      <c r="L4" s="1007" t="s">
        <v>357</v>
      </c>
    </row>
    <row r="5" spans="1:37" ht="30" customHeight="1" thickBot="1" x14ac:dyDescent="0.25">
      <c r="A5" s="778" t="s">
        <v>222</v>
      </c>
      <c r="B5" s="779"/>
      <c r="C5" s="778" t="s">
        <v>223</v>
      </c>
      <c r="D5" s="780" t="s">
        <v>151</v>
      </c>
      <c r="E5" s="780" t="s">
        <v>152</v>
      </c>
      <c r="F5" s="1014"/>
      <c r="G5" s="996"/>
      <c r="H5" s="996"/>
      <c r="I5" s="781" t="s">
        <v>41</v>
      </c>
      <c r="J5" s="781" t="s">
        <v>45</v>
      </c>
      <c r="K5" s="999"/>
      <c r="L5" s="1008"/>
    </row>
    <row r="6" spans="1:37" s="788" customFormat="1" ht="30" customHeight="1" thickBot="1" x14ac:dyDescent="0.3">
      <c r="A6" s="1012" t="s">
        <v>358</v>
      </c>
      <c r="B6" s="1001"/>
      <c r="C6" s="1001"/>
      <c r="D6" s="1001"/>
      <c r="E6" s="1001"/>
      <c r="F6" s="782"/>
      <c r="G6" s="783"/>
      <c r="H6" s="784"/>
      <c r="I6" s="785"/>
      <c r="J6" s="784"/>
      <c r="K6" s="785"/>
      <c r="L6" s="786"/>
      <c r="M6" s="787"/>
      <c r="N6" s="787"/>
      <c r="O6" s="787"/>
      <c r="P6" s="787"/>
      <c r="Q6" s="787"/>
      <c r="R6" s="787"/>
      <c r="S6" s="787"/>
      <c r="T6" s="787"/>
      <c r="U6" s="787"/>
      <c r="V6" s="787"/>
      <c r="W6" s="787"/>
      <c r="X6" s="787"/>
      <c r="Y6" s="787"/>
      <c r="Z6" s="787"/>
      <c r="AA6" s="787"/>
      <c r="AB6" s="787"/>
      <c r="AC6" s="787"/>
      <c r="AD6" s="787"/>
      <c r="AE6" s="787"/>
      <c r="AF6" s="787"/>
      <c r="AG6" s="787"/>
      <c r="AH6" s="787"/>
      <c r="AI6" s="787"/>
      <c r="AJ6" s="787"/>
      <c r="AK6" s="787"/>
    </row>
    <row r="7" spans="1:37" ht="21.95" customHeight="1" thickBot="1" x14ac:dyDescent="0.25">
      <c r="A7" s="1000" t="s">
        <v>359</v>
      </c>
      <c r="B7" s="1001"/>
      <c r="C7" s="1001"/>
      <c r="D7" s="1001"/>
      <c r="E7" s="1002"/>
      <c r="F7" s="782"/>
      <c r="G7" s="783"/>
      <c r="H7" s="784"/>
      <c r="I7" s="785"/>
      <c r="J7" s="784"/>
      <c r="K7" s="785"/>
      <c r="L7" s="786"/>
    </row>
    <row r="8" spans="1:37" ht="20.100000000000001" customHeight="1" x14ac:dyDescent="0.2">
      <c r="A8" s="789" t="s">
        <v>228</v>
      </c>
      <c r="B8" s="790"/>
      <c r="C8" s="791" t="s">
        <v>181</v>
      </c>
      <c r="D8" s="792" t="s">
        <v>182</v>
      </c>
      <c r="E8" s="793" t="s">
        <v>183</v>
      </c>
      <c r="F8" s="794"/>
      <c r="G8" s="795" t="s">
        <v>270</v>
      </c>
      <c r="H8" s="796">
        <v>7728.6</v>
      </c>
      <c r="I8" s="797">
        <v>160</v>
      </c>
      <c r="J8" s="798">
        <v>160</v>
      </c>
      <c r="K8" s="797">
        <v>158</v>
      </c>
      <c r="L8" s="799">
        <f>K8/J8*100</f>
        <v>98.75</v>
      </c>
    </row>
    <row r="9" spans="1:37" ht="20.100000000000001" customHeight="1" x14ac:dyDescent="0.2">
      <c r="A9" s="800" t="s">
        <v>228</v>
      </c>
      <c r="B9" s="801"/>
      <c r="C9" s="802" t="s">
        <v>229</v>
      </c>
      <c r="D9" s="803" t="s">
        <v>230</v>
      </c>
      <c r="E9" s="804" t="s">
        <v>360</v>
      </c>
      <c r="F9" s="805"/>
      <c r="G9" s="806" t="s">
        <v>270</v>
      </c>
      <c r="H9" s="807">
        <v>792.1</v>
      </c>
      <c r="I9" s="808">
        <v>350</v>
      </c>
      <c r="J9" s="809">
        <v>485</v>
      </c>
      <c r="K9" s="808">
        <v>427</v>
      </c>
      <c r="L9" s="810">
        <f t="shared" ref="L9:L115" si="0">K9/J9*100</f>
        <v>88.041237113402062</v>
      </c>
    </row>
    <row r="10" spans="1:37" ht="20.100000000000001" customHeight="1" x14ac:dyDescent="0.2">
      <c r="A10" s="800" t="s">
        <v>228</v>
      </c>
      <c r="B10" s="801"/>
      <c r="C10" s="802" t="s">
        <v>231</v>
      </c>
      <c r="D10" s="803" t="s">
        <v>232</v>
      </c>
      <c r="E10" s="811" t="s">
        <v>361</v>
      </c>
      <c r="F10" s="805"/>
      <c r="G10" s="806" t="s">
        <v>362</v>
      </c>
      <c r="H10" s="809">
        <v>2064.3000000000002</v>
      </c>
      <c r="I10" s="808">
        <v>229</v>
      </c>
      <c r="J10" s="809">
        <v>229</v>
      </c>
      <c r="K10" s="808">
        <v>0</v>
      </c>
      <c r="L10" s="810">
        <f t="shared" si="0"/>
        <v>0</v>
      </c>
    </row>
    <row r="11" spans="1:37" ht="20.100000000000001" customHeight="1" x14ac:dyDescent="0.2">
      <c r="A11" s="800" t="s">
        <v>228</v>
      </c>
      <c r="B11" s="801"/>
      <c r="C11" s="802" t="s">
        <v>363</v>
      </c>
      <c r="D11" s="803" t="s">
        <v>364</v>
      </c>
      <c r="E11" s="811" t="s">
        <v>365</v>
      </c>
      <c r="F11" s="805"/>
      <c r="G11" s="806" t="s">
        <v>362</v>
      </c>
      <c r="H11" s="809">
        <v>1721.8</v>
      </c>
      <c r="I11" s="808">
        <v>1800</v>
      </c>
      <c r="J11" s="809">
        <v>1800</v>
      </c>
      <c r="K11" s="808">
        <v>1428</v>
      </c>
      <c r="L11" s="810">
        <f t="shared" si="0"/>
        <v>79.333333333333329</v>
      </c>
    </row>
    <row r="12" spans="1:37" ht="39.950000000000003" customHeight="1" x14ac:dyDescent="0.2">
      <c r="A12" s="800" t="s">
        <v>228</v>
      </c>
      <c r="B12" s="801"/>
      <c r="C12" s="802" t="s">
        <v>366</v>
      </c>
      <c r="D12" s="803" t="s">
        <v>367</v>
      </c>
      <c r="E12" s="811" t="s">
        <v>368</v>
      </c>
      <c r="F12" s="805"/>
      <c r="G12" s="806" t="s">
        <v>369</v>
      </c>
      <c r="H12" s="809">
        <v>357</v>
      </c>
      <c r="I12" s="808">
        <v>1150</v>
      </c>
      <c r="J12" s="809">
        <v>1150</v>
      </c>
      <c r="K12" s="808">
        <v>67</v>
      </c>
      <c r="L12" s="810">
        <f t="shared" si="0"/>
        <v>5.8260869565217392</v>
      </c>
    </row>
    <row r="13" spans="1:37" ht="20.100000000000001" customHeight="1" x14ac:dyDescent="0.2">
      <c r="A13" s="800" t="s">
        <v>228</v>
      </c>
      <c r="B13" s="801"/>
      <c r="C13" s="802" t="s">
        <v>370</v>
      </c>
      <c r="D13" s="803" t="s">
        <v>371</v>
      </c>
      <c r="E13" s="811" t="s">
        <v>372</v>
      </c>
      <c r="F13" s="805"/>
      <c r="G13" s="806" t="s">
        <v>373</v>
      </c>
      <c r="H13" s="809">
        <v>0</v>
      </c>
      <c r="I13" s="808">
        <v>50</v>
      </c>
      <c r="J13" s="809">
        <v>50</v>
      </c>
      <c r="K13" s="808">
        <v>0</v>
      </c>
      <c r="L13" s="810">
        <f t="shared" si="0"/>
        <v>0</v>
      </c>
    </row>
    <row r="14" spans="1:37" ht="20.100000000000001" customHeight="1" x14ac:dyDescent="0.2">
      <c r="A14" s="800" t="s">
        <v>228</v>
      </c>
      <c r="B14" s="801"/>
      <c r="C14" s="802" t="s">
        <v>374</v>
      </c>
      <c r="D14" s="803" t="s">
        <v>375</v>
      </c>
      <c r="E14" s="811" t="s">
        <v>376</v>
      </c>
      <c r="F14" s="805"/>
      <c r="G14" s="806" t="s">
        <v>362</v>
      </c>
      <c r="H14" s="809">
        <v>202.4</v>
      </c>
      <c r="I14" s="808">
        <v>290</v>
      </c>
      <c r="J14" s="809">
        <v>625</v>
      </c>
      <c r="K14" s="808">
        <v>202</v>
      </c>
      <c r="L14" s="810">
        <f t="shared" si="0"/>
        <v>32.32</v>
      </c>
    </row>
    <row r="15" spans="1:37" ht="20.100000000000001" customHeight="1" x14ac:dyDescent="0.2">
      <c r="A15" s="800" t="s">
        <v>228</v>
      </c>
      <c r="B15" s="801"/>
      <c r="C15" s="802" t="s">
        <v>377</v>
      </c>
      <c r="D15" s="803" t="s">
        <v>378</v>
      </c>
      <c r="E15" s="812" t="s">
        <v>379</v>
      </c>
      <c r="F15" s="805"/>
      <c r="G15" s="806" t="s">
        <v>362</v>
      </c>
      <c r="H15" s="809">
        <v>0</v>
      </c>
      <c r="I15" s="808">
        <v>210</v>
      </c>
      <c r="J15" s="809">
        <v>210</v>
      </c>
      <c r="K15" s="808">
        <v>0</v>
      </c>
      <c r="L15" s="810">
        <f t="shared" si="0"/>
        <v>0</v>
      </c>
    </row>
    <row r="16" spans="1:37" ht="20.100000000000001" customHeight="1" x14ac:dyDescent="0.2">
      <c r="A16" s="800" t="s">
        <v>228</v>
      </c>
      <c r="B16" s="801"/>
      <c r="C16" s="802" t="s">
        <v>380</v>
      </c>
      <c r="D16" s="803" t="s">
        <v>381</v>
      </c>
      <c r="E16" s="812" t="s">
        <v>382</v>
      </c>
      <c r="F16" s="805"/>
      <c r="G16" s="806" t="s">
        <v>362</v>
      </c>
      <c r="H16" s="809">
        <v>2112.6999999999998</v>
      </c>
      <c r="I16" s="808">
        <v>180</v>
      </c>
      <c r="J16" s="809">
        <v>180</v>
      </c>
      <c r="K16" s="808">
        <v>0</v>
      </c>
      <c r="L16" s="810">
        <f t="shared" si="0"/>
        <v>0</v>
      </c>
    </row>
    <row r="17" spans="1:12" ht="19.5" customHeight="1" x14ac:dyDescent="0.2">
      <c r="A17" s="800" t="s">
        <v>228</v>
      </c>
      <c r="B17" s="801"/>
      <c r="C17" s="802" t="s">
        <v>383</v>
      </c>
      <c r="D17" s="803" t="s">
        <v>384</v>
      </c>
      <c r="E17" s="812" t="s">
        <v>385</v>
      </c>
      <c r="F17" s="805"/>
      <c r="G17" s="806" t="s">
        <v>362</v>
      </c>
      <c r="H17" s="809">
        <v>726</v>
      </c>
      <c r="I17" s="808">
        <v>799</v>
      </c>
      <c r="J17" s="809">
        <v>799</v>
      </c>
      <c r="K17" s="808">
        <v>726</v>
      </c>
      <c r="L17" s="810">
        <f t="shared" si="0"/>
        <v>90.863579474342927</v>
      </c>
    </row>
    <row r="18" spans="1:12" ht="39.950000000000003" customHeight="1" x14ac:dyDescent="0.2">
      <c r="A18" s="800" t="s">
        <v>228</v>
      </c>
      <c r="B18" s="801"/>
      <c r="C18" s="802" t="s">
        <v>386</v>
      </c>
      <c r="D18" s="803" t="s">
        <v>387</v>
      </c>
      <c r="E18" s="811" t="s">
        <v>388</v>
      </c>
      <c r="F18" s="805"/>
      <c r="G18" s="806" t="s">
        <v>362</v>
      </c>
      <c r="H18" s="809">
        <v>943.8</v>
      </c>
      <c r="I18" s="808">
        <v>1132</v>
      </c>
      <c r="J18" s="809">
        <v>1132</v>
      </c>
      <c r="K18" s="808">
        <v>944</v>
      </c>
      <c r="L18" s="810">
        <f t="shared" si="0"/>
        <v>83.392226148409904</v>
      </c>
    </row>
    <row r="19" spans="1:12" ht="20.100000000000001" customHeight="1" x14ac:dyDescent="0.2">
      <c r="A19" s="800" t="s">
        <v>228</v>
      </c>
      <c r="B19" s="813"/>
      <c r="C19" s="800" t="s">
        <v>389</v>
      </c>
      <c r="D19" s="803" t="s">
        <v>390</v>
      </c>
      <c r="E19" s="812" t="s">
        <v>391</v>
      </c>
      <c r="F19" s="805"/>
      <c r="G19" s="814" t="s">
        <v>362</v>
      </c>
      <c r="H19" s="815">
        <v>384.5</v>
      </c>
      <c r="I19" s="816">
        <v>2331</v>
      </c>
      <c r="J19" s="815">
        <v>1043</v>
      </c>
      <c r="K19" s="816">
        <v>384</v>
      </c>
      <c r="L19" s="810">
        <f t="shared" si="0"/>
        <v>36.81687440076702</v>
      </c>
    </row>
    <row r="20" spans="1:12" ht="39.950000000000003" customHeight="1" x14ac:dyDescent="0.2">
      <c r="A20" s="800" t="s">
        <v>228</v>
      </c>
      <c r="B20" s="801"/>
      <c r="C20" s="802" t="s">
        <v>392</v>
      </c>
      <c r="D20" s="803" t="s">
        <v>393</v>
      </c>
      <c r="E20" s="811" t="s">
        <v>394</v>
      </c>
      <c r="F20" s="805"/>
      <c r="G20" s="806" t="s">
        <v>362</v>
      </c>
      <c r="H20" s="809">
        <v>0</v>
      </c>
      <c r="I20" s="808">
        <v>351</v>
      </c>
      <c r="J20" s="809">
        <v>351</v>
      </c>
      <c r="K20" s="808">
        <v>0</v>
      </c>
      <c r="L20" s="810">
        <f t="shared" si="0"/>
        <v>0</v>
      </c>
    </row>
    <row r="21" spans="1:12" ht="20.100000000000001" customHeight="1" x14ac:dyDescent="0.2">
      <c r="A21" s="800" t="s">
        <v>228</v>
      </c>
      <c r="B21" s="801"/>
      <c r="C21" s="802" t="s">
        <v>395</v>
      </c>
      <c r="D21" s="817" t="s">
        <v>396</v>
      </c>
      <c r="E21" s="812" t="s">
        <v>397</v>
      </c>
      <c r="F21" s="805"/>
      <c r="G21" s="818" t="s">
        <v>362</v>
      </c>
      <c r="H21" s="819">
        <v>1619</v>
      </c>
      <c r="I21" s="820">
        <v>1800</v>
      </c>
      <c r="J21" s="819">
        <v>1800</v>
      </c>
      <c r="K21" s="820">
        <v>1619</v>
      </c>
      <c r="L21" s="810">
        <f t="shared" si="0"/>
        <v>89.944444444444443</v>
      </c>
    </row>
    <row r="22" spans="1:12" ht="20.100000000000001" customHeight="1" x14ac:dyDescent="0.2">
      <c r="A22" s="800" t="s">
        <v>228</v>
      </c>
      <c r="B22" s="801"/>
      <c r="C22" s="802" t="s">
        <v>398</v>
      </c>
      <c r="D22" s="821" t="s">
        <v>399</v>
      </c>
      <c r="E22" s="812"/>
      <c r="F22" s="805"/>
      <c r="G22" s="822" t="s">
        <v>373</v>
      </c>
      <c r="H22" s="823">
        <v>0</v>
      </c>
      <c r="I22" s="824">
        <v>2400</v>
      </c>
      <c r="J22" s="823">
        <v>2400</v>
      </c>
      <c r="K22" s="824">
        <v>0</v>
      </c>
      <c r="L22" s="810">
        <f t="shared" si="0"/>
        <v>0</v>
      </c>
    </row>
    <row r="23" spans="1:12" ht="20.100000000000001" customHeight="1" x14ac:dyDescent="0.2">
      <c r="A23" s="800" t="s">
        <v>228</v>
      </c>
      <c r="B23" s="813"/>
      <c r="C23" s="802" t="s">
        <v>400</v>
      </c>
      <c r="D23" s="825" t="s">
        <v>401</v>
      </c>
      <c r="E23" s="812" t="s">
        <v>385</v>
      </c>
      <c r="F23" s="805"/>
      <c r="G23" s="818" t="s">
        <v>373</v>
      </c>
      <c r="H23" s="819">
        <v>0</v>
      </c>
      <c r="I23" s="820">
        <v>6000</v>
      </c>
      <c r="J23" s="819">
        <v>6000</v>
      </c>
      <c r="K23" s="820">
        <v>0</v>
      </c>
      <c r="L23" s="810">
        <f t="shared" si="0"/>
        <v>0</v>
      </c>
    </row>
    <row r="24" spans="1:12" ht="20.100000000000001" customHeight="1" x14ac:dyDescent="0.2">
      <c r="A24" s="800" t="s">
        <v>228</v>
      </c>
      <c r="B24" s="813"/>
      <c r="C24" s="802" t="s">
        <v>402</v>
      </c>
      <c r="D24" s="825" t="s">
        <v>403</v>
      </c>
      <c r="E24" s="812" t="s">
        <v>404</v>
      </c>
      <c r="F24" s="805"/>
      <c r="G24" s="818" t="s">
        <v>373</v>
      </c>
      <c r="H24" s="819">
        <v>0</v>
      </c>
      <c r="I24" s="820">
        <v>22000</v>
      </c>
      <c r="J24" s="819">
        <v>22000</v>
      </c>
      <c r="K24" s="820">
        <v>0</v>
      </c>
      <c r="L24" s="810">
        <f t="shared" si="0"/>
        <v>0</v>
      </c>
    </row>
    <row r="25" spans="1:12" ht="20.100000000000001" customHeight="1" x14ac:dyDescent="0.2">
      <c r="A25" s="800" t="s">
        <v>228</v>
      </c>
      <c r="B25" s="813"/>
      <c r="C25" s="802" t="s">
        <v>405</v>
      </c>
      <c r="D25" s="825" t="s">
        <v>406</v>
      </c>
      <c r="E25" s="812" t="s">
        <v>407</v>
      </c>
      <c r="F25" s="805"/>
      <c r="G25" s="818" t="s">
        <v>373</v>
      </c>
      <c r="H25" s="819">
        <v>0</v>
      </c>
      <c r="I25" s="820">
        <v>5500</v>
      </c>
      <c r="J25" s="819">
        <v>5500</v>
      </c>
      <c r="K25" s="820">
        <v>0</v>
      </c>
      <c r="L25" s="810">
        <f t="shared" si="0"/>
        <v>0</v>
      </c>
    </row>
    <row r="26" spans="1:12" ht="20.100000000000001" customHeight="1" x14ac:dyDescent="0.2">
      <c r="A26" s="800" t="s">
        <v>228</v>
      </c>
      <c r="B26" s="813"/>
      <c r="C26" s="802" t="s">
        <v>408</v>
      </c>
      <c r="D26" s="825" t="s">
        <v>409</v>
      </c>
      <c r="E26" s="812" t="s">
        <v>410</v>
      </c>
      <c r="F26" s="805"/>
      <c r="G26" s="818" t="s">
        <v>373</v>
      </c>
      <c r="H26" s="819">
        <v>0</v>
      </c>
      <c r="I26" s="820">
        <v>7000</v>
      </c>
      <c r="J26" s="819">
        <v>7000</v>
      </c>
      <c r="K26" s="820">
        <v>0</v>
      </c>
      <c r="L26" s="810">
        <f t="shared" si="0"/>
        <v>0</v>
      </c>
    </row>
    <row r="27" spans="1:12" ht="20.100000000000001" customHeight="1" x14ac:dyDescent="0.2">
      <c r="A27" s="800" t="s">
        <v>228</v>
      </c>
      <c r="B27" s="813"/>
      <c r="C27" s="802" t="s">
        <v>411</v>
      </c>
      <c r="D27" s="825" t="s">
        <v>412</v>
      </c>
      <c r="E27" s="812" t="s">
        <v>413</v>
      </c>
      <c r="F27" s="805"/>
      <c r="G27" s="818" t="s">
        <v>414</v>
      </c>
      <c r="H27" s="819">
        <v>0</v>
      </c>
      <c r="I27" s="820">
        <v>4000</v>
      </c>
      <c r="J27" s="819">
        <v>4000</v>
      </c>
      <c r="K27" s="820">
        <v>0</v>
      </c>
      <c r="L27" s="810">
        <f t="shared" si="0"/>
        <v>0</v>
      </c>
    </row>
    <row r="28" spans="1:12" ht="20.100000000000001" customHeight="1" x14ac:dyDescent="0.2">
      <c r="A28" s="800" t="s">
        <v>228</v>
      </c>
      <c r="B28" s="813"/>
      <c r="C28" s="802" t="s">
        <v>415</v>
      </c>
      <c r="D28" s="825" t="s">
        <v>416</v>
      </c>
      <c r="E28" s="812" t="s">
        <v>417</v>
      </c>
      <c r="F28" s="805"/>
      <c r="G28" s="818" t="s">
        <v>418</v>
      </c>
      <c r="H28" s="819">
        <v>0</v>
      </c>
      <c r="I28" s="820">
        <v>2400</v>
      </c>
      <c r="J28" s="819">
        <v>2400</v>
      </c>
      <c r="K28" s="820">
        <v>0</v>
      </c>
      <c r="L28" s="810">
        <f t="shared" si="0"/>
        <v>0</v>
      </c>
    </row>
    <row r="29" spans="1:12" ht="20.100000000000001" customHeight="1" x14ac:dyDescent="0.2">
      <c r="A29" s="800" t="s">
        <v>228</v>
      </c>
      <c r="B29" s="813"/>
      <c r="C29" s="802" t="s">
        <v>419</v>
      </c>
      <c r="D29" s="825" t="s">
        <v>420</v>
      </c>
      <c r="E29" s="812" t="s">
        <v>421</v>
      </c>
      <c r="F29" s="805"/>
      <c r="G29" s="818" t="s">
        <v>373</v>
      </c>
      <c r="H29" s="819">
        <v>0</v>
      </c>
      <c r="I29" s="820">
        <v>6000</v>
      </c>
      <c r="J29" s="819">
        <v>6000</v>
      </c>
      <c r="K29" s="820">
        <v>0</v>
      </c>
      <c r="L29" s="810">
        <f t="shared" si="0"/>
        <v>0</v>
      </c>
    </row>
    <row r="30" spans="1:12" ht="20.100000000000001" customHeight="1" x14ac:dyDescent="0.2">
      <c r="A30" s="800" t="s">
        <v>228</v>
      </c>
      <c r="B30" s="813"/>
      <c r="C30" s="802" t="s">
        <v>422</v>
      </c>
      <c r="D30" s="825" t="s">
        <v>423</v>
      </c>
      <c r="E30" s="812" t="s">
        <v>424</v>
      </c>
      <c r="F30" s="805"/>
      <c r="G30" s="818" t="s">
        <v>373</v>
      </c>
      <c r="H30" s="819">
        <v>0</v>
      </c>
      <c r="I30" s="820">
        <v>2400</v>
      </c>
      <c r="J30" s="819">
        <v>2400</v>
      </c>
      <c r="K30" s="820">
        <v>0</v>
      </c>
      <c r="L30" s="810">
        <f t="shared" si="0"/>
        <v>0</v>
      </c>
    </row>
    <row r="31" spans="1:12" ht="20.100000000000001" customHeight="1" x14ac:dyDescent="0.2">
      <c r="A31" s="800" t="s">
        <v>228</v>
      </c>
      <c r="B31" s="801"/>
      <c r="C31" s="802" t="s">
        <v>425</v>
      </c>
      <c r="D31" s="803" t="s">
        <v>426</v>
      </c>
      <c r="E31" s="811" t="s">
        <v>225</v>
      </c>
      <c r="F31" s="805"/>
      <c r="G31" s="806" t="s">
        <v>373</v>
      </c>
      <c r="H31" s="809">
        <v>0</v>
      </c>
      <c r="I31" s="808">
        <v>2000</v>
      </c>
      <c r="J31" s="809">
        <v>2000</v>
      </c>
      <c r="K31" s="808">
        <v>0</v>
      </c>
      <c r="L31" s="810">
        <f t="shared" si="0"/>
        <v>0</v>
      </c>
    </row>
    <row r="32" spans="1:12" ht="20.100000000000001" customHeight="1" x14ac:dyDescent="0.2">
      <c r="A32" s="802" t="s">
        <v>228</v>
      </c>
      <c r="B32" s="801"/>
      <c r="C32" s="802" t="s">
        <v>427</v>
      </c>
      <c r="D32" s="803" t="s">
        <v>428</v>
      </c>
      <c r="E32" s="811" t="s">
        <v>429</v>
      </c>
      <c r="F32" s="805"/>
      <c r="G32" s="806" t="s">
        <v>418</v>
      </c>
      <c r="H32" s="809">
        <v>0</v>
      </c>
      <c r="I32" s="808">
        <v>1500</v>
      </c>
      <c r="J32" s="809">
        <v>1500</v>
      </c>
      <c r="K32" s="808">
        <v>0</v>
      </c>
      <c r="L32" s="810">
        <f t="shared" si="0"/>
        <v>0</v>
      </c>
    </row>
    <row r="33" spans="1:37" ht="20.100000000000001" customHeight="1" x14ac:dyDescent="0.2">
      <c r="A33" s="800" t="s">
        <v>228</v>
      </c>
      <c r="B33" s="801"/>
      <c r="C33" s="802" t="s">
        <v>430</v>
      </c>
      <c r="D33" s="803" t="s">
        <v>431</v>
      </c>
      <c r="E33" s="811" t="s">
        <v>432</v>
      </c>
      <c r="F33" s="805"/>
      <c r="G33" s="806" t="s">
        <v>373</v>
      </c>
      <c r="H33" s="809">
        <v>0</v>
      </c>
      <c r="I33" s="808">
        <v>300</v>
      </c>
      <c r="J33" s="809">
        <v>300</v>
      </c>
      <c r="K33" s="808">
        <v>0</v>
      </c>
      <c r="L33" s="810">
        <f t="shared" si="0"/>
        <v>0</v>
      </c>
    </row>
    <row r="34" spans="1:37" ht="20.100000000000001" customHeight="1" x14ac:dyDescent="0.2">
      <c r="A34" s="802" t="s">
        <v>228</v>
      </c>
      <c r="B34" s="802"/>
      <c r="C34" s="802" t="s">
        <v>433</v>
      </c>
      <c r="D34" s="826" t="s">
        <v>434</v>
      </c>
      <c r="E34" s="811" t="s">
        <v>432</v>
      </c>
      <c r="F34" s="805"/>
      <c r="G34" s="806" t="s">
        <v>373</v>
      </c>
      <c r="H34" s="809">
        <v>0</v>
      </c>
      <c r="I34" s="808">
        <v>300</v>
      </c>
      <c r="J34" s="809">
        <v>300</v>
      </c>
      <c r="K34" s="808">
        <v>0</v>
      </c>
      <c r="L34" s="810">
        <f t="shared" si="0"/>
        <v>0</v>
      </c>
    </row>
    <row r="35" spans="1:37" ht="20.100000000000001" customHeight="1" x14ac:dyDescent="0.2">
      <c r="A35" s="802" t="s">
        <v>228</v>
      </c>
      <c r="B35" s="802"/>
      <c r="C35" s="802" t="s">
        <v>435</v>
      </c>
      <c r="D35" s="826" t="s">
        <v>436</v>
      </c>
      <c r="E35" s="811" t="s">
        <v>437</v>
      </c>
      <c r="F35" s="805"/>
      <c r="G35" s="806" t="s">
        <v>373</v>
      </c>
      <c r="H35" s="809">
        <v>0</v>
      </c>
      <c r="I35" s="808">
        <v>300</v>
      </c>
      <c r="J35" s="809">
        <v>300</v>
      </c>
      <c r="K35" s="808">
        <v>0</v>
      </c>
      <c r="L35" s="810">
        <f t="shared" si="0"/>
        <v>0</v>
      </c>
    </row>
    <row r="36" spans="1:37" ht="20.100000000000001" customHeight="1" x14ac:dyDescent="0.2">
      <c r="A36" s="802" t="s">
        <v>228</v>
      </c>
      <c r="B36" s="801"/>
      <c r="C36" s="802" t="s">
        <v>438</v>
      </c>
      <c r="D36" s="804" t="s">
        <v>439</v>
      </c>
      <c r="E36" s="811" t="s">
        <v>440</v>
      </c>
      <c r="F36" s="805"/>
      <c r="G36" s="806" t="s">
        <v>373</v>
      </c>
      <c r="H36" s="809">
        <v>0</v>
      </c>
      <c r="I36" s="808">
        <v>38900</v>
      </c>
      <c r="J36" s="809">
        <v>38900</v>
      </c>
      <c r="K36" s="808">
        <v>0</v>
      </c>
      <c r="L36" s="810">
        <f t="shared" si="0"/>
        <v>0</v>
      </c>
    </row>
    <row r="37" spans="1:37" ht="20.100000000000001" customHeight="1" thickBot="1" x14ac:dyDescent="0.25">
      <c r="A37" s="802" t="s">
        <v>228</v>
      </c>
      <c r="B37" s="801"/>
      <c r="C37" s="802" t="s">
        <v>441</v>
      </c>
      <c r="D37" s="804" t="s">
        <v>442</v>
      </c>
      <c r="E37" s="811" t="s">
        <v>443</v>
      </c>
      <c r="F37" s="805"/>
      <c r="G37" s="806" t="s">
        <v>373</v>
      </c>
      <c r="H37" s="807">
        <v>0</v>
      </c>
      <c r="I37" s="808">
        <v>0</v>
      </c>
      <c r="J37" s="809">
        <v>5360</v>
      </c>
      <c r="K37" s="808">
        <v>0</v>
      </c>
      <c r="L37" s="827">
        <f t="shared" si="0"/>
        <v>0</v>
      </c>
    </row>
    <row r="38" spans="1:37" s="829" customFormat="1" ht="20.100000000000001" customHeight="1" thickBot="1" x14ac:dyDescent="0.35">
      <c r="A38" s="1012" t="s">
        <v>444</v>
      </c>
      <c r="B38" s="1001"/>
      <c r="C38" s="1001"/>
      <c r="D38" s="1001"/>
      <c r="E38" s="1002"/>
      <c r="F38" s="782"/>
      <c r="G38" s="783"/>
      <c r="H38" s="784"/>
      <c r="I38" s="785"/>
      <c r="J38" s="784"/>
      <c r="K38" s="785"/>
      <c r="L38" s="828"/>
    </row>
    <row r="39" spans="1:37" s="829" customFormat="1" ht="39.950000000000003" customHeight="1" thickBot="1" x14ac:dyDescent="0.35">
      <c r="A39" s="830" t="s">
        <v>226</v>
      </c>
      <c r="B39" s="831"/>
      <c r="C39" s="832">
        <v>23536020112</v>
      </c>
      <c r="D39" s="833" t="s">
        <v>445</v>
      </c>
      <c r="E39" s="834" t="s">
        <v>446</v>
      </c>
      <c r="F39" s="835" t="s">
        <v>227</v>
      </c>
      <c r="G39" s="836" t="s">
        <v>190</v>
      </c>
      <c r="H39" s="837">
        <v>38446.6</v>
      </c>
      <c r="I39" s="824">
        <v>0</v>
      </c>
      <c r="J39" s="823">
        <v>0</v>
      </c>
      <c r="K39" s="808">
        <v>0</v>
      </c>
      <c r="L39" s="828"/>
    </row>
    <row r="40" spans="1:37" s="788" customFormat="1" ht="20.100000000000001" customHeight="1" thickBot="1" x14ac:dyDescent="0.3">
      <c r="A40" s="1000" t="s">
        <v>447</v>
      </c>
      <c r="B40" s="1001"/>
      <c r="C40" s="1001"/>
      <c r="D40" s="1001"/>
      <c r="E40" s="1001"/>
      <c r="F40" s="838"/>
      <c r="G40" s="839"/>
      <c r="H40" s="840"/>
      <c r="I40" s="841"/>
      <c r="J40" s="840"/>
      <c r="K40" s="841"/>
      <c r="L40" s="828"/>
      <c r="M40" s="787"/>
      <c r="N40" s="787"/>
      <c r="O40" s="787"/>
      <c r="P40" s="787"/>
      <c r="Q40" s="787"/>
      <c r="R40" s="787"/>
      <c r="S40" s="787"/>
      <c r="T40" s="787"/>
      <c r="U40" s="787"/>
      <c r="V40" s="787"/>
      <c r="W40" s="787"/>
      <c r="X40" s="787"/>
      <c r="Y40" s="787"/>
      <c r="Z40" s="787"/>
      <c r="AA40" s="787"/>
      <c r="AB40" s="787"/>
      <c r="AC40" s="787"/>
      <c r="AD40" s="787"/>
      <c r="AE40" s="787"/>
      <c r="AF40" s="787"/>
      <c r="AG40" s="787"/>
      <c r="AH40" s="787"/>
      <c r="AI40" s="787"/>
      <c r="AJ40" s="787"/>
      <c r="AK40" s="787"/>
    </row>
    <row r="41" spans="1:37" ht="20.100000000000001" customHeight="1" thickBot="1" x14ac:dyDescent="0.25">
      <c r="A41" s="1000" t="s">
        <v>448</v>
      </c>
      <c r="B41" s="1001"/>
      <c r="C41" s="1001"/>
      <c r="D41" s="1001"/>
      <c r="E41" s="1002"/>
      <c r="F41" s="782"/>
      <c r="G41" s="783"/>
      <c r="H41" s="784"/>
      <c r="I41" s="785"/>
      <c r="J41" s="784"/>
      <c r="K41" s="785"/>
      <c r="L41" s="828"/>
    </row>
    <row r="42" spans="1:37" ht="20.100000000000001" customHeight="1" x14ac:dyDescent="0.2">
      <c r="A42" s="842" t="s">
        <v>449</v>
      </c>
      <c r="B42" s="843"/>
      <c r="C42" s="789" t="s">
        <v>450</v>
      </c>
      <c r="D42" s="844" t="s">
        <v>451</v>
      </c>
      <c r="E42" s="844" t="s">
        <v>225</v>
      </c>
      <c r="F42" s="845"/>
      <c r="G42" s="818" t="s">
        <v>373</v>
      </c>
      <c r="H42" s="819">
        <v>0</v>
      </c>
      <c r="I42" s="820">
        <v>5000</v>
      </c>
      <c r="J42" s="819">
        <v>5000</v>
      </c>
      <c r="K42" s="820">
        <v>0</v>
      </c>
      <c r="L42" s="810">
        <f t="shared" si="0"/>
        <v>0</v>
      </c>
    </row>
    <row r="43" spans="1:37" s="776" customFormat="1" ht="20.100000000000001" customHeight="1" x14ac:dyDescent="0.2">
      <c r="A43" s="842" t="s">
        <v>449</v>
      </c>
      <c r="B43" s="843"/>
      <c r="C43" s="789" t="s">
        <v>452</v>
      </c>
      <c r="D43" s="844" t="s">
        <v>453</v>
      </c>
      <c r="E43" s="844" t="s">
        <v>225</v>
      </c>
      <c r="F43" s="845"/>
      <c r="G43" s="818" t="s">
        <v>373</v>
      </c>
      <c r="H43" s="819">
        <v>0</v>
      </c>
      <c r="I43" s="820">
        <v>3000</v>
      </c>
      <c r="J43" s="819">
        <v>3000</v>
      </c>
      <c r="K43" s="820">
        <v>0</v>
      </c>
      <c r="L43" s="810">
        <f t="shared" si="0"/>
        <v>0</v>
      </c>
    </row>
    <row r="44" spans="1:37" s="776" customFormat="1" ht="20.100000000000001" customHeight="1" x14ac:dyDescent="0.2">
      <c r="A44" s="846" t="s">
        <v>449</v>
      </c>
      <c r="B44" s="847"/>
      <c r="C44" s="789" t="s">
        <v>454</v>
      </c>
      <c r="D44" s="804" t="s">
        <v>455</v>
      </c>
      <c r="E44" s="804" t="s">
        <v>456</v>
      </c>
      <c r="F44" s="805"/>
      <c r="G44" s="806" t="s">
        <v>373</v>
      </c>
      <c r="H44" s="809">
        <v>0</v>
      </c>
      <c r="I44" s="808">
        <v>500</v>
      </c>
      <c r="J44" s="809">
        <v>500</v>
      </c>
      <c r="K44" s="808">
        <v>0</v>
      </c>
      <c r="L44" s="810">
        <f t="shared" si="0"/>
        <v>0</v>
      </c>
    </row>
    <row r="45" spans="1:37" s="776" customFormat="1" ht="20.100000000000001" customHeight="1" x14ac:dyDescent="0.2">
      <c r="A45" s="846" t="s">
        <v>449</v>
      </c>
      <c r="B45" s="848"/>
      <c r="C45" s="789" t="s">
        <v>457</v>
      </c>
      <c r="D45" s="844" t="s">
        <v>458</v>
      </c>
      <c r="E45" s="844" t="s">
        <v>459</v>
      </c>
      <c r="F45" s="845"/>
      <c r="G45" s="818" t="s">
        <v>373</v>
      </c>
      <c r="H45" s="819">
        <v>0</v>
      </c>
      <c r="I45" s="820">
        <v>3700</v>
      </c>
      <c r="J45" s="819">
        <v>3700</v>
      </c>
      <c r="K45" s="820">
        <v>0</v>
      </c>
      <c r="L45" s="810">
        <f t="shared" si="0"/>
        <v>0</v>
      </c>
    </row>
    <row r="46" spans="1:37" s="776" customFormat="1" ht="20.100000000000001" customHeight="1" x14ac:dyDescent="0.2">
      <c r="A46" s="846" t="s">
        <v>449</v>
      </c>
      <c r="B46" s="848"/>
      <c r="C46" s="789" t="s">
        <v>460</v>
      </c>
      <c r="D46" s="844" t="s">
        <v>461</v>
      </c>
      <c r="E46" s="844" t="s">
        <v>462</v>
      </c>
      <c r="F46" s="845"/>
      <c r="G46" s="818" t="s">
        <v>373</v>
      </c>
      <c r="H46" s="819">
        <v>0</v>
      </c>
      <c r="I46" s="820">
        <v>3700</v>
      </c>
      <c r="J46" s="819">
        <v>3700</v>
      </c>
      <c r="K46" s="820">
        <v>0</v>
      </c>
      <c r="L46" s="810">
        <f t="shared" si="0"/>
        <v>0</v>
      </c>
    </row>
    <row r="47" spans="1:37" s="776" customFormat="1" ht="20.100000000000001" customHeight="1" thickBot="1" x14ac:dyDescent="0.25">
      <c r="A47" s="849" t="s">
        <v>449</v>
      </c>
      <c r="B47" s="850"/>
      <c r="C47" s="851" t="s">
        <v>463</v>
      </c>
      <c r="D47" s="852" t="s">
        <v>464</v>
      </c>
      <c r="E47" s="852" t="s">
        <v>465</v>
      </c>
      <c r="F47" s="835"/>
      <c r="G47" s="853" t="s">
        <v>373</v>
      </c>
      <c r="H47" s="854">
        <v>0</v>
      </c>
      <c r="I47" s="855">
        <v>3700</v>
      </c>
      <c r="J47" s="854">
        <v>3700</v>
      </c>
      <c r="K47" s="855">
        <v>0</v>
      </c>
      <c r="L47" s="856">
        <f t="shared" si="0"/>
        <v>0</v>
      </c>
    </row>
    <row r="48" spans="1:37" s="776" customFormat="1" ht="20.100000000000001" customHeight="1" x14ac:dyDescent="0.2">
      <c r="A48" s="857"/>
      <c r="B48" s="858"/>
      <c r="C48" s="858"/>
      <c r="D48" s="859"/>
      <c r="E48" s="859"/>
      <c r="F48" s="860"/>
      <c r="G48" s="861"/>
      <c r="H48" s="862"/>
      <c r="I48" s="863"/>
      <c r="J48" s="862"/>
      <c r="K48" s="863"/>
      <c r="L48" s="864"/>
    </row>
    <row r="49" spans="1:37" s="776" customFormat="1" ht="20.100000000000001" customHeight="1" x14ac:dyDescent="0.2">
      <c r="A49" s="857"/>
      <c r="B49" s="858"/>
      <c r="C49" s="858"/>
      <c r="D49" s="859"/>
      <c r="E49" s="859"/>
      <c r="F49" s="860"/>
      <c r="G49" s="861"/>
      <c r="H49" s="862"/>
      <c r="I49" s="863"/>
      <c r="J49" s="862"/>
      <c r="K49" s="863"/>
      <c r="L49" s="864"/>
    </row>
    <row r="50" spans="1:37" s="776" customFormat="1" ht="20.100000000000001" customHeight="1" x14ac:dyDescent="0.2">
      <c r="A50" s="857"/>
      <c r="B50" s="858"/>
      <c r="C50" s="858"/>
      <c r="D50" s="859"/>
      <c r="E50" s="859"/>
      <c r="F50" s="860"/>
      <c r="G50" s="861"/>
      <c r="H50" s="862"/>
      <c r="I50" s="863"/>
      <c r="J50" s="862"/>
      <c r="K50" s="863"/>
      <c r="L50" s="864"/>
    </row>
    <row r="51" spans="1:37" s="776" customFormat="1" ht="20.100000000000001" customHeight="1" x14ac:dyDescent="0.2">
      <c r="A51" s="857"/>
      <c r="B51" s="858"/>
      <c r="C51" s="858"/>
      <c r="D51" s="859"/>
      <c r="E51" s="859"/>
      <c r="F51" s="860"/>
      <c r="G51" s="861"/>
      <c r="H51" s="862"/>
      <c r="I51" s="863"/>
      <c r="J51" s="862"/>
      <c r="K51" s="863"/>
      <c r="L51" s="864"/>
    </row>
    <row r="52" spans="1:37" s="776" customFormat="1" ht="20.100000000000001" customHeight="1" x14ac:dyDescent="0.2">
      <c r="A52" s="857"/>
      <c r="B52" s="858"/>
      <c r="C52" s="858"/>
      <c r="D52" s="859"/>
      <c r="E52" s="859"/>
      <c r="F52" s="860"/>
      <c r="G52" s="861"/>
      <c r="H52" s="862"/>
      <c r="I52" s="863"/>
      <c r="J52" s="862"/>
      <c r="K52" s="863"/>
      <c r="L52" s="864"/>
    </row>
    <row r="53" spans="1:37" s="776" customFormat="1" ht="20.100000000000001" customHeight="1" x14ac:dyDescent="0.2">
      <c r="A53" s="857"/>
      <c r="B53" s="858"/>
      <c r="C53" s="858"/>
      <c r="D53" s="859"/>
      <c r="E53" s="859"/>
      <c r="F53" s="860"/>
      <c r="G53" s="861"/>
      <c r="H53" s="862"/>
      <c r="I53" s="863"/>
      <c r="J53" s="862"/>
      <c r="K53" s="863"/>
      <c r="L53" s="864"/>
    </row>
    <row r="54" spans="1:37" s="776" customFormat="1" ht="20.100000000000001" customHeight="1" x14ac:dyDescent="0.2">
      <c r="A54" s="857"/>
      <c r="B54" s="858"/>
      <c r="C54" s="858"/>
      <c r="D54" s="859"/>
      <c r="E54" s="859"/>
      <c r="F54" s="860"/>
      <c r="G54" s="861"/>
      <c r="H54" s="862"/>
      <c r="I54" s="863"/>
      <c r="J54" s="862"/>
      <c r="K54" s="863"/>
      <c r="L54" s="864"/>
    </row>
    <row r="55" spans="1:37" s="776" customFormat="1" ht="20.100000000000001" customHeight="1" thickBot="1" x14ac:dyDescent="0.25">
      <c r="A55" s="857"/>
      <c r="B55" s="858"/>
      <c r="C55" s="858"/>
      <c r="D55" s="859"/>
      <c r="E55" s="859"/>
      <c r="F55" s="860"/>
      <c r="G55" s="861"/>
      <c r="H55" s="862"/>
      <c r="I55" s="863"/>
      <c r="J55" s="862"/>
      <c r="K55" s="863"/>
      <c r="L55" s="775" t="s">
        <v>803</v>
      </c>
    </row>
    <row r="56" spans="1:37" s="776" customFormat="1" ht="30" customHeight="1" thickBot="1" x14ac:dyDescent="0.25">
      <c r="A56" s="1009" t="s">
        <v>351</v>
      </c>
      <c r="B56" s="1010"/>
      <c r="C56" s="1010"/>
      <c r="D56" s="1010"/>
      <c r="E56" s="1011"/>
      <c r="F56" s="995" t="s">
        <v>352</v>
      </c>
      <c r="G56" s="995" t="s">
        <v>353</v>
      </c>
      <c r="H56" s="995" t="s">
        <v>354</v>
      </c>
      <c r="I56" s="997" t="s">
        <v>355</v>
      </c>
      <c r="J56" s="998"/>
      <c r="K56" s="995" t="s">
        <v>356</v>
      </c>
      <c r="L56" s="1007" t="s">
        <v>357</v>
      </c>
    </row>
    <row r="57" spans="1:37" s="776" customFormat="1" ht="30" customHeight="1" thickBot="1" x14ac:dyDescent="0.25">
      <c r="A57" s="778" t="s">
        <v>222</v>
      </c>
      <c r="B57" s="779"/>
      <c r="C57" s="778" t="s">
        <v>223</v>
      </c>
      <c r="D57" s="780" t="s">
        <v>151</v>
      </c>
      <c r="E57" s="780" t="s">
        <v>152</v>
      </c>
      <c r="F57" s="999"/>
      <c r="G57" s="996"/>
      <c r="H57" s="996"/>
      <c r="I57" s="781" t="s">
        <v>41</v>
      </c>
      <c r="J57" s="781" t="s">
        <v>45</v>
      </c>
      <c r="K57" s="999"/>
      <c r="L57" s="1008"/>
    </row>
    <row r="58" spans="1:37" s="776" customFormat="1" ht="20.100000000000001" customHeight="1" thickBot="1" x14ac:dyDescent="0.25">
      <c r="A58" s="865"/>
      <c r="B58" s="850"/>
      <c r="C58" s="850"/>
      <c r="D58" s="833"/>
      <c r="E58" s="833"/>
      <c r="F58" s="866"/>
      <c r="G58" s="867"/>
      <c r="H58" s="868"/>
      <c r="I58" s="869"/>
      <c r="J58" s="868"/>
      <c r="K58" s="869"/>
      <c r="L58" s="870"/>
    </row>
    <row r="59" spans="1:37" s="788" customFormat="1" ht="20.100000000000001" customHeight="1" thickBot="1" x14ac:dyDescent="0.3">
      <c r="A59" s="1000" t="s">
        <v>466</v>
      </c>
      <c r="B59" s="1001"/>
      <c r="C59" s="1001"/>
      <c r="D59" s="1001"/>
      <c r="E59" s="1001"/>
      <c r="F59" s="782"/>
      <c r="G59" s="783"/>
      <c r="H59" s="784"/>
      <c r="I59" s="785"/>
      <c r="J59" s="784"/>
      <c r="K59" s="785"/>
      <c r="L59" s="828"/>
      <c r="M59" s="787"/>
      <c r="N59" s="787"/>
      <c r="O59" s="787"/>
      <c r="P59" s="787"/>
      <c r="Q59" s="787"/>
      <c r="R59" s="787"/>
      <c r="S59" s="787"/>
      <c r="T59" s="787"/>
      <c r="U59" s="787"/>
      <c r="V59" s="787"/>
      <c r="W59" s="787"/>
      <c r="X59" s="787"/>
      <c r="Y59" s="787"/>
      <c r="Z59" s="787"/>
      <c r="AA59" s="787"/>
      <c r="AB59" s="787"/>
      <c r="AC59" s="787"/>
      <c r="AD59" s="787"/>
      <c r="AE59" s="787"/>
      <c r="AF59" s="787"/>
      <c r="AG59" s="787"/>
      <c r="AH59" s="787"/>
      <c r="AI59" s="787"/>
      <c r="AJ59" s="787"/>
      <c r="AK59" s="787"/>
    </row>
    <row r="60" spans="1:37" ht="20.100000000000001" customHeight="1" thickBot="1" x14ac:dyDescent="0.25">
      <c r="A60" s="1000" t="s">
        <v>444</v>
      </c>
      <c r="B60" s="1001"/>
      <c r="C60" s="1001"/>
      <c r="D60" s="1001"/>
      <c r="E60" s="1002"/>
      <c r="F60" s="782"/>
      <c r="G60" s="783"/>
      <c r="H60" s="784"/>
      <c r="I60" s="785"/>
      <c r="J60" s="784"/>
      <c r="K60" s="785"/>
      <c r="L60" s="828"/>
    </row>
    <row r="61" spans="1:37" ht="39.950000000000003" customHeight="1" x14ac:dyDescent="0.2">
      <c r="A61" s="789" t="s">
        <v>467</v>
      </c>
      <c r="B61" s="858"/>
      <c r="C61" s="791" t="s">
        <v>468</v>
      </c>
      <c r="D61" s="871" t="s">
        <v>250</v>
      </c>
      <c r="E61" s="872" t="s">
        <v>235</v>
      </c>
      <c r="F61" s="873" t="s">
        <v>469</v>
      </c>
      <c r="G61" s="836" t="s">
        <v>187</v>
      </c>
      <c r="H61" s="837">
        <v>14178.5</v>
      </c>
      <c r="I61" s="824">
        <v>800</v>
      </c>
      <c r="J61" s="823">
        <v>788</v>
      </c>
      <c r="K61" s="797">
        <v>0</v>
      </c>
      <c r="L61" s="799">
        <f t="shared" si="0"/>
        <v>0</v>
      </c>
    </row>
    <row r="62" spans="1:37" s="776" customFormat="1" ht="39.950000000000003" customHeight="1" thickBot="1" x14ac:dyDescent="0.25">
      <c r="A62" s="800" t="s">
        <v>467</v>
      </c>
      <c r="B62" s="874"/>
      <c r="C62" s="800" t="s">
        <v>470</v>
      </c>
      <c r="D62" s="825" t="s">
        <v>251</v>
      </c>
      <c r="E62" s="812" t="s">
        <v>471</v>
      </c>
      <c r="F62" s="873" t="s">
        <v>469</v>
      </c>
      <c r="G62" s="836" t="s">
        <v>187</v>
      </c>
      <c r="H62" s="837">
        <v>14784.1</v>
      </c>
      <c r="I62" s="824">
        <v>700</v>
      </c>
      <c r="J62" s="823">
        <v>694</v>
      </c>
      <c r="K62" s="875">
        <v>0</v>
      </c>
      <c r="L62" s="827">
        <f t="shared" si="0"/>
        <v>0</v>
      </c>
    </row>
    <row r="63" spans="1:37" ht="20.100000000000001" customHeight="1" thickBot="1" x14ac:dyDescent="0.25">
      <c r="A63" s="1000" t="s">
        <v>472</v>
      </c>
      <c r="B63" s="1001"/>
      <c r="C63" s="1001"/>
      <c r="D63" s="1001"/>
      <c r="E63" s="1002"/>
      <c r="F63" s="782"/>
      <c r="G63" s="783"/>
      <c r="H63" s="784"/>
      <c r="I63" s="785"/>
      <c r="J63" s="784"/>
      <c r="K63" s="785"/>
      <c r="L63" s="828"/>
    </row>
    <row r="64" spans="1:37" ht="20.100000000000001" customHeight="1" x14ac:dyDescent="0.2">
      <c r="A64" s="789" t="s">
        <v>233</v>
      </c>
      <c r="B64" s="790"/>
      <c r="C64" s="791" t="s">
        <v>237</v>
      </c>
      <c r="D64" s="876" t="s">
        <v>238</v>
      </c>
      <c r="E64" s="793" t="s">
        <v>473</v>
      </c>
      <c r="F64" s="794"/>
      <c r="G64" s="795" t="s">
        <v>362</v>
      </c>
      <c r="H64" s="798">
        <v>0</v>
      </c>
      <c r="I64" s="797">
        <v>61</v>
      </c>
      <c r="J64" s="798">
        <v>61</v>
      </c>
      <c r="K64" s="797">
        <v>61</v>
      </c>
      <c r="L64" s="799">
        <f t="shared" si="0"/>
        <v>100</v>
      </c>
    </row>
    <row r="65" spans="1:12" ht="20.100000000000001" customHeight="1" x14ac:dyDescent="0.2">
      <c r="A65" s="802" t="s">
        <v>233</v>
      </c>
      <c r="B65" s="790"/>
      <c r="C65" s="802" t="s">
        <v>239</v>
      </c>
      <c r="D65" s="826" t="s">
        <v>240</v>
      </c>
      <c r="E65" s="811" t="s">
        <v>241</v>
      </c>
      <c r="F65" s="805"/>
      <c r="G65" s="806" t="s">
        <v>362</v>
      </c>
      <c r="H65" s="809">
        <v>0</v>
      </c>
      <c r="I65" s="808">
        <v>230</v>
      </c>
      <c r="J65" s="809">
        <v>230</v>
      </c>
      <c r="K65" s="808">
        <v>230</v>
      </c>
      <c r="L65" s="810">
        <f t="shared" si="0"/>
        <v>100</v>
      </c>
    </row>
    <row r="66" spans="1:12" ht="20.100000000000001" customHeight="1" x14ac:dyDescent="0.2">
      <c r="A66" s="800" t="s">
        <v>233</v>
      </c>
      <c r="B66" s="858"/>
      <c r="C66" s="802" t="s">
        <v>474</v>
      </c>
      <c r="D66" s="825" t="s">
        <v>475</v>
      </c>
      <c r="E66" s="812" t="s">
        <v>186</v>
      </c>
      <c r="F66" s="845"/>
      <c r="G66" s="818" t="s">
        <v>373</v>
      </c>
      <c r="H66" s="819">
        <v>0</v>
      </c>
      <c r="I66" s="820">
        <v>125</v>
      </c>
      <c r="J66" s="819">
        <v>125</v>
      </c>
      <c r="K66" s="820">
        <v>125</v>
      </c>
      <c r="L66" s="810">
        <f t="shared" si="0"/>
        <v>100</v>
      </c>
    </row>
    <row r="67" spans="1:12" ht="20.100000000000001" customHeight="1" x14ac:dyDescent="0.2">
      <c r="A67" s="800" t="s">
        <v>233</v>
      </c>
      <c r="B67" s="813"/>
      <c r="C67" s="802" t="s">
        <v>476</v>
      </c>
      <c r="D67" s="825" t="s">
        <v>477</v>
      </c>
      <c r="E67" s="812" t="s">
        <v>478</v>
      </c>
      <c r="F67" s="845"/>
      <c r="G67" s="818" t="s">
        <v>373</v>
      </c>
      <c r="H67" s="819">
        <v>0</v>
      </c>
      <c r="I67" s="820">
        <v>1068</v>
      </c>
      <c r="J67" s="819">
        <v>1068</v>
      </c>
      <c r="K67" s="820">
        <v>1068</v>
      </c>
      <c r="L67" s="810">
        <f t="shared" si="0"/>
        <v>100</v>
      </c>
    </row>
    <row r="68" spans="1:12" ht="20.100000000000001" customHeight="1" x14ac:dyDescent="0.2">
      <c r="A68" s="800" t="s">
        <v>233</v>
      </c>
      <c r="B68" s="813"/>
      <c r="C68" s="802" t="s">
        <v>479</v>
      </c>
      <c r="D68" s="825" t="s">
        <v>480</v>
      </c>
      <c r="E68" s="812" t="s">
        <v>481</v>
      </c>
      <c r="F68" s="845"/>
      <c r="G68" s="818" t="s">
        <v>373</v>
      </c>
      <c r="H68" s="819">
        <v>0</v>
      </c>
      <c r="I68" s="820">
        <v>700</v>
      </c>
      <c r="J68" s="819">
        <v>700</v>
      </c>
      <c r="K68" s="820">
        <v>700</v>
      </c>
      <c r="L68" s="810">
        <f t="shared" si="0"/>
        <v>100</v>
      </c>
    </row>
    <row r="69" spans="1:12" ht="20.100000000000001" customHeight="1" x14ac:dyDescent="0.2">
      <c r="A69" s="800" t="s">
        <v>233</v>
      </c>
      <c r="B69" s="813"/>
      <c r="C69" s="802" t="s">
        <v>482</v>
      </c>
      <c r="D69" s="825" t="s">
        <v>483</v>
      </c>
      <c r="E69" s="812" t="s">
        <v>154</v>
      </c>
      <c r="F69" s="845"/>
      <c r="G69" s="818" t="s">
        <v>373</v>
      </c>
      <c r="H69" s="819">
        <v>0</v>
      </c>
      <c r="I69" s="820">
        <v>400</v>
      </c>
      <c r="J69" s="819">
        <v>400</v>
      </c>
      <c r="K69" s="820">
        <v>400</v>
      </c>
      <c r="L69" s="810">
        <f t="shared" si="0"/>
        <v>100</v>
      </c>
    </row>
    <row r="70" spans="1:12" ht="20.100000000000001" customHeight="1" x14ac:dyDescent="0.2">
      <c r="A70" s="800" t="s">
        <v>233</v>
      </c>
      <c r="B70" s="813"/>
      <c r="C70" s="802" t="s">
        <v>484</v>
      </c>
      <c r="D70" s="825" t="s">
        <v>485</v>
      </c>
      <c r="E70" s="812" t="s">
        <v>486</v>
      </c>
      <c r="F70" s="845"/>
      <c r="G70" s="818" t="s">
        <v>373</v>
      </c>
      <c r="H70" s="819">
        <v>119.6</v>
      </c>
      <c r="I70" s="820">
        <v>120</v>
      </c>
      <c r="J70" s="819">
        <v>120</v>
      </c>
      <c r="K70" s="820">
        <v>120</v>
      </c>
      <c r="L70" s="810">
        <f t="shared" si="0"/>
        <v>100</v>
      </c>
    </row>
    <row r="71" spans="1:12" ht="20.100000000000001" customHeight="1" x14ac:dyDescent="0.2">
      <c r="A71" s="800" t="s">
        <v>233</v>
      </c>
      <c r="B71" s="813"/>
      <c r="C71" s="802" t="s">
        <v>487</v>
      </c>
      <c r="D71" s="825" t="s">
        <v>488</v>
      </c>
      <c r="E71" s="812" t="s">
        <v>249</v>
      </c>
      <c r="F71" s="845"/>
      <c r="G71" s="818" t="s">
        <v>373</v>
      </c>
      <c r="H71" s="819">
        <v>137.6</v>
      </c>
      <c r="I71" s="820">
        <v>140</v>
      </c>
      <c r="J71" s="819">
        <v>140</v>
      </c>
      <c r="K71" s="820">
        <v>140</v>
      </c>
      <c r="L71" s="810">
        <f t="shared" si="0"/>
        <v>100</v>
      </c>
    </row>
    <row r="72" spans="1:12" ht="20.100000000000001" customHeight="1" x14ac:dyDescent="0.2">
      <c r="A72" s="800" t="s">
        <v>233</v>
      </c>
      <c r="B72" s="790"/>
      <c r="C72" s="802" t="s">
        <v>489</v>
      </c>
      <c r="D72" s="826" t="s">
        <v>490</v>
      </c>
      <c r="E72" s="877" t="s">
        <v>491</v>
      </c>
      <c r="F72" s="805"/>
      <c r="G72" s="806" t="s">
        <v>373</v>
      </c>
      <c r="H72" s="809">
        <v>0</v>
      </c>
      <c r="I72" s="808">
        <v>700</v>
      </c>
      <c r="J72" s="809">
        <v>200</v>
      </c>
      <c r="K72" s="808">
        <v>0</v>
      </c>
      <c r="L72" s="810">
        <f t="shared" si="0"/>
        <v>0</v>
      </c>
    </row>
    <row r="73" spans="1:12" ht="20.100000000000001" customHeight="1" x14ac:dyDescent="0.2">
      <c r="A73" s="800" t="s">
        <v>233</v>
      </c>
      <c r="B73" s="790"/>
      <c r="C73" s="802" t="s">
        <v>492</v>
      </c>
      <c r="D73" s="826" t="s">
        <v>493</v>
      </c>
      <c r="E73" s="811" t="s">
        <v>494</v>
      </c>
      <c r="F73" s="805"/>
      <c r="G73" s="806" t="s">
        <v>373</v>
      </c>
      <c r="H73" s="809">
        <v>0</v>
      </c>
      <c r="I73" s="808">
        <v>500</v>
      </c>
      <c r="J73" s="809">
        <v>500</v>
      </c>
      <c r="K73" s="808">
        <v>0</v>
      </c>
      <c r="L73" s="810">
        <f t="shared" si="0"/>
        <v>0</v>
      </c>
    </row>
    <row r="74" spans="1:12" ht="20.100000000000001" customHeight="1" x14ac:dyDescent="0.2">
      <c r="A74" s="800" t="s">
        <v>233</v>
      </c>
      <c r="B74" s="790"/>
      <c r="C74" s="802" t="s">
        <v>495</v>
      </c>
      <c r="D74" s="826" t="s">
        <v>496</v>
      </c>
      <c r="E74" s="811" t="s">
        <v>497</v>
      </c>
      <c r="F74" s="805" t="s">
        <v>498</v>
      </c>
      <c r="G74" s="806" t="s">
        <v>373</v>
      </c>
      <c r="H74" s="809">
        <v>730</v>
      </c>
      <c r="I74" s="808">
        <v>0</v>
      </c>
      <c r="J74" s="809">
        <v>730</v>
      </c>
      <c r="K74" s="808">
        <v>730</v>
      </c>
      <c r="L74" s="810">
        <f t="shared" si="0"/>
        <v>100</v>
      </c>
    </row>
    <row r="75" spans="1:12" ht="20.100000000000001" customHeight="1" x14ac:dyDescent="0.2">
      <c r="A75" s="800" t="s">
        <v>233</v>
      </c>
      <c r="B75" s="790"/>
      <c r="C75" s="802" t="s">
        <v>499</v>
      </c>
      <c r="D75" s="826" t="s">
        <v>500</v>
      </c>
      <c r="E75" s="811" t="s">
        <v>184</v>
      </c>
      <c r="F75" s="805"/>
      <c r="G75" s="806" t="s">
        <v>373</v>
      </c>
      <c r="H75" s="809">
        <v>0</v>
      </c>
      <c r="I75" s="808">
        <v>0</v>
      </c>
      <c r="J75" s="809">
        <v>100</v>
      </c>
      <c r="K75" s="808">
        <v>100</v>
      </c>
      <c r="L75" s="810">
        <f t="shared" si="0"/>
        <v>100</v>
      </c>
    </row>
    <row r="76" spans="1:12" ht="20.100000000000001" customHeight="1" x14ac:dyDescent="0.2">
      <c r="A76" s="800" t="s">
        <v>233</v>
      </c>
      <c r="B76" s="790"/>
      <c r="C76" s="802" t="s">
        <v>501</v>
      </c>
      <c r="D76" s="826" t="s">
        <v>502</v>
      </c>
      <c r="E76" s="811" t="s">
        <v>478</v>
      </c>
      <c r="F76" s="805" t="s">
        <v>498</v>
      </c>
      <c r="G76" s="806" t="s">
        <v>373</v>
      </c>
      <c r="H76" s="809">
        <v>0</v>
      </c>
      <c r="I76" s="808">
        <v>0</v>
      </c>
      <c r="J76" s="809">
        <v>1000</v>
      </c>
      <c r="K76" s="808">
        <v>0</v>
      </c>
      <c r="L76" s="810">
        <f t="shared" si="0"/>
        <v>0</v>
      </c>
    </row>
    <row r="77" spans="1:12" ht="20.100000000000001" customHeight="1" thickBot="1" x14ac:dyDescent="0.25">
      <c r="A77" s="851" t="s">
        <v>233</v>
      </c>
      <c r="B77" s="878"/>
      <c r="C77" s="851" t="s">
        <v>236</v>
      </c>
      <c r="D77" s="879" t="s">
        <v>503</v>
      </c>
      <c r="E77" s="880" t="s">
        <v>504</v>
      </c>
      <c r="F77" s="881" t="s">
        <v>498</v>
      </c>
      <c r="G77" s="882" t="s">
        <v>373</v>
      </c>
      <c r="H77" s="883">
        <v>62.9</v>
      </c>
      <c r="I77" s="875">
        <v>0</v>
      </c>
      <c r="J77" s="883">
        <v>1515</v>
      </c>
      <c r="K77" s="875">
        <v>1000</v>
      </c>
      <c r="L77" s="856">
        <f t="shared" si="0"/>
        <v>66.006600660065999</v>
      </c>
    </row>
    <row r="78" spans="1:12" ht="20.100000000000001" customHeight="1" x14ac:dyDescent="0.2">
      <c r="A78" s="884"/>
      <c r="B78" s="885"/>
      <c r="C78" s="884"/>
      <c r="D78" s="886"/>
      <c r="E78" s="886"/>
      <c r="F78" s="887"/>
      <c r="G78" s="888"/>
      <c r="H78" s="889"/>
      <c r="I78" s="890"/>
      <c r="J78" s="889"/>
      <c r="K78" s="890"/>
      <c r="L78" s="891"/>
    </row>
    <row r="79" spans="1:12" ht="20.100000000000001" customHeight="1" x14ac:dyDescent="0.2">
      <c r="A79" s="858"/>
      <c r="B79" s="790"/>
      <c r="C79" s="858"/>
      <c r="D79" s="892"/>
      <c r="E79" s="892"/>
      <c r="F79" s="860"/>
      <c r="G79" s="861"/>
      <c r="H79" s="862"/>
      <c r="I79" s="863"/>
      <c r="J79" s="862"/>
      <c r="K79" s="863"/>
      <c r="L79" s="864"/>
    </row>
    <row r="80" spans="1:12" ht="20.100000000000001" customHeight="1" x14ac:dyDescent="0.2">
      <c r="A80" s="858"/>
      <c r="B80" s="790"/>
      <c r="C80" s="858"/>
      <c r="D80" s="892"/>
      <c r="E80" s="892"/>
      <c r="F80" s="860"/>
      <c r="G80" s="861"/>
      <c r="H80" s="862"/>
      <c r="I80" s="863"/>
      <c r="J80" s="862"/>
      <c r="K80" s="863"/>
      <c r="L80" s="864"/>
    </row>
    <row r="81" spans="1:12" ht="20.100000000000001" customHeight="1" x14ac:dyDescent="0.2">
      <c r="A81" s="858"/>
      <c r="B81" s="790"/>
      <c r="C81" s="858"/>
      <c r="D81" s="892"/>
      <c r="E81" s="892"/>
      <c r="F81" s="860"/>
      <c r="G81" s="861"/>
      <c r="H81" s="862"/>
      <c r="I81" s="863"/>
      <c r="J81" s="862"/>
      <c r="K81" s="863"/>
      <c r="L81" s="864"/>
    </row>
    <row r="82" spans="1:12" ht="20.100000000000001" customHeight="1" x14ac:dyDescent="0.2">
      <c r="A82" s="858"/>
      <c r="B82" s="790"/>
      <c r="C82" s="858"/>
      <c r="D82" s="892"/>
      <c r="E82" s="892"/>
      <c r="F82" s="860"/>
      <c r="G82" s="861"/>
      <c r="H82" s="862"/>
      <c r="I82" s="863"/>
      <c r="J82" s="862"/>
      <c r="K82" s="863"/>
      <c r="L82" s="864"/>
    </row>
    <row r="83" spans="1:12" ht="20.100000000000001" customHeight="1" x14ac:dyDescent="0.2">
      <c r="A83" s="858"/>
      <c r="B83" s="790"/>
      <c r="C83" s="858"/>
      <c r="D83" s="892"/>
      <c r="E83" s="892"/>
      <c r="F83" s="860"/>
      <c r="G83" s="861"/>
      <c r="H83" s="862"/>
      <c r="I83" s="863"/>
      <c r="J83" s="862"/>
      <c r="K83" s="863"/>
      <c r="L83" s="864"/>
    </row>
    <row r="84" spans="1:12" ht="20.100000000000001" customHeight="1" x14ac:dyDescent="0.2">
      <c r="A84" s="858"/>
      <c r="B84" s="790"/>
      <c r="C84" s="858"/>
      <c r="D84" s="892"/>
      <c r="E84" s="892"/>
      <c r="F84" s="860"/>
      <c r="G84" s="861"/>
      <c r="H84" s="862"/>
      <c r="I84" s="863"/>
      <c r="J84" s="862"/>
      <c r="K84" s="863"/>
      <c r="L84" s="864"/>
    </row>
    <row r="85" spans="1:12" ht="20.100000000000001" customHeight="1" x14ac:dyDescent="0.2">
      <c r="A85" s="858"/>
      <c r="B85" s="790"/>
      <c r="C85" s="858"/>
      <c r="D85" s="892"/>
      <c r="E85" s="892"/>
      <c r="F85" s="860"/>
      <c r="G85" s="861"/>
      <c r="H85" s="862"/>
      <c r="I85" s="863"/>
      <c r="J85" s="862"/>
      <c r="K85" s="863"/>
      <c r="L85" s="864"/>
    </row>
    <row r="86" spans="1:12" ht="20.100000000000001" customHeight="1" x14ac:dyDescent="0.2">
      <c r="A86" s="858"/>
      <c r="B86" s="790"/>
      <c r="C86" s="858"/>
      <c r="D86" s="892"/>
      <c r="E86" s="892"/>
      <c r="F86" s="860"/>
      <c r="G86" s="861"/>
      <c r="H86" s="862"/>
      <c r="I86" s="863"/>
      <c r="J86" s="862"/>
      <c r="K86" s="863"/>
      <c r="L86" s="864"/>
    </row>
    <row r="87" spans="1:12" ht="20.100000000000001" customHeight="1" x14ac:dyDescent="0.2">
      <c r="A87" s="858"/>
      <c r="B87" s="790"/>
      <c r="C87" s="858"/>
      <c r="D87" s="892"/>
      <c r="E87" s="892"/>
      <c r="F87" s="860"/>
      <c r="G87" s="861"/>
      <c r="H87" s="862"/>
      <c r="I87" s="863"/>
      <c r="J87" s="862"/>
      <c r="K87" s="863"/>
      <c r="L87" s="864"/>
    </row>
    <row r="88" spans="1:12" ht="20.100000000000001" customHeight="1" x14ac:dyDescent="0.2">
      <c r="A88" s="858"/>
      <c r="B88" s="790"/>
      <c r="C88" s="858"/>
      <c r="D88" s="892"/>
      <c r="E88" s="892"/>
      <c r="F88" s="860"/>
      <c r="G88" s="861"/>
      <c r="H88" s="862"/>
      <c r="I88" s="863"/>
      <c r="J88" s="862"/>
      <c r="K88" s="863"/>
      <c r="L88" s="864"/>
    </row>
    <row r="89" spans="1:12" ht="20.100000000000001" customHeight="1" x14ac:dyDescent="0.2">
      <c r="A89" s="858"/>
      <c r="B89" s="790"/>
      <c r="C89" s="858"/>
      <c r="D89" s="892"/>
      <c r="E89" s="892"/>
      <c r="F89" s="860"/>
      <c r="G89" s="861"/>
      <c r="H89" s="862"/>
      <c r="I89" s="863"/>
      <c r="J89" s="862"/>
      <c r="K89" s="863"/>
      <c r="L89" s="864"/>
    </row>
    <row r="90" spans="1:12" ht="20.100000000000001" customHeight="1" x14ac:dyDescent="0.2">
      <c r="A90" s="858"/>
      <c r="B90" s="790"/>
      <c r="C90" s="858"/>
      <c r="D90" s="892"/>
      <c r="E90" s="892"/>
      <c r="F90" s="860"/>
      <c r="G90" s="861"/>
      <c r="H90" s="862"/>
      <c r="I90" s="863"/>
      <c r="J90" s="862"/>
      <c r="K90" s="863"/>
      <c r="L90" s="864"/>
    </row>
    <row r="91" spans="1:12" ht="20.100000000000001" customHeight="1" x14ac:dyDescent="0.2">
      <c r="A91" s="858"/>
      <c r="B91" s="790"/>
      <c r="C91" s="858"/>
      <c r="D91" s="892"/>
      <c r="E91" s="892"/>
      <c r="F91" s="860"/>
      <c r="G91" s="861"/>
      <c r="H91" s="862"/>
      <c r="I91" s="863"/>
      <c r="J91" s="862"/>
      <c r="K91" s="863"/>
      <c r="L91" s="864"/>
    </row>
    <row r="92" spans="1:12" ht="20.100000000000001" customHeight="1" x14ac:dyDescent="0.2">
      <c r="A92" s="858"/>
      <c r="B92" s="790"/>
      <c r="C92" s="858"/>
      <c r="D92" s="892"/>
      <c r="E92" s="892"/>
      <c r="F92" s="860"/>
      <c r="G92" s="861"/>
      <c r="H92" s="862"/>
      <c r="I92" s="863"/>
      <c r="J92" s="862"/>
      <c r="K92" s="863"/>
      <c r="L92" s="864"/>
    </row>
    <row r="93" spans="1:12" ht="20.100000000000001" customHeight="1" x14ac:dyDescent="0.2">
      <c r="A93" s="858"/>
      <c r="B93" s="790"/>
      <c r="C93" s="858"/>
      <c r="D93" s="892"/>
      <c r="E93" s="892"/>
      <c r="F93" s="860"/>
      <c r="G93" s="861"/>
      <c r="H93" s="862"/>
      <c r="I93" s="863"/>
      <c r="J93" s="862"/>
      <c r="K93" s="863"/>
      <c r="L93" s="864"/>
    </row>
    <row r="94" spans="1:12" ht="20.100000000000001" customHeight="1" x14ac:dyDescent="0.2">
      <c r="A94" s="858"/>
      <c r="B94" s="790"/>
      <c r="C94" s="858"/>
      <c r="D94" s="892"/>
      <c r="E94" s="892"/>
      <c r="F94" s="860"/>
      <c r="G94" s="861"/>
      <c r="H94" s="862"/>
      <c r="I94" s="863"/>
      <c r="J94" s="862"/>
      <c r="K94" s="863"/>
      <c r="L94" s="864"/>
    </row>
    <row r="95" spans="1:12" ht="20.100000000000001" customHeight="1" x14ac:dyDescent="0.2">
      <c r="A95" s="858"/>
      <c r="B95" s="790"/>
      <c r="C95" s="858"/>
      <c r="D95" s="892"/>
      <c r="E95" s="892"/>
      <c r="F95" s="860"/>
      <c r="G95" s="861"/>
      <c r="H95" s="862"/>
      <c r="I95" s="863"/>
      <c r="J95" s="862"/>
      <c r="K95" s="863"/>
      <c r="L95" s="864"/>
    </row>
    <row r="96" spans="1:12" ht="20.100000000000001" customHeight="1" x14ac:dyDescent="0.2">
      <c r="A96" s="858"/>
      <c r="B96" s="790"/>
      <c r="C96" s="858"/>
      <c r="D96" s="892"/>
      <c r="E96" s="892"/>
      <c r="F96" s="860"/>
      <c r="G96" s="861"/>
      <c r="H96" s="862"/>
      <c r="I96" s="863"/>
      <c r="J96" s="862"/>
      <c r="K96" s="863"/>
      <c r="L96" s="864"/>
    </row>
    <row r="97" spans="1:12" ht="20.100000000000001" customHeight="1" x14ac:dyDescent="0.2">
      <c r="A97" s="858"/>
      <c r="B97" s="790"/>
      <c r="C97" s="858"/>
      <c r="D97" s="892"/>
      <c r="E97" s="892"/>
      <c r="F97" s="860"/>
      <c r="G97" s="861"/>
      <c r="H97" s="862"/>
      <c r="I97" s="863"/>
      <c r="J97" s="862"/>
      <c r="K97" s="863"/>
      <c r="L97" s="864"/>
    </row>
    <row r="98" spans="1:12" ht="20.100000000000001" customHeight="1" x14ac:dyDescent="0.2">
      <c r="A98" s="858"/>
      <c r="B98" s="790"/>
      <c r="C98" s="858"/>
      <c r="D98" s="892"/>
      <c r="E98" s="892"/>
      <c r="F98" s="860"/>
      <c r="G98" s="861"/>
      <c r="H98" s="862"/>
      <c r="I98" s="863"/>
      <c r="J98" s="862"/>
      <c r="K98" s="863"/>
      <c r="L98" s="864"/>
    </row>
    <row r="99" spans="1:12" ht="20.100000000000001" customHeight="1" x14ac:dyDescent="0.2">
      <c r="A99" s="858"/>
      <c r="B99" s="790"/>
      <c r="C99" s="858"/>
      <c r="D99" s="892"/>
      <c r="E99" s="892"/>
      <c r="F99" s="860"/>
      <c r="G99" s="861"/>
      <c r="H99" s="862"/>
      <c r="I99" s="863"/>
      <c r="J99" s="862"/>
      <c r="K99" s="863"/>
      <c r="L99" s="864"/>
    </row>
    <row r="100" spans="1:12" ht="20.100000000000001" customHeight="1" x14ac:dyDescent="0.2">
      <c r="A100" s="858"/>
      <c r="B100" s="790"/>
      <c r="C100" s="858"/>
      <c r="D100" s="892"/>
      <c r="E100" s="892"/>
      <c r="F100" s="860"/>
      <c r="G100" s="861"/>
      <c r="H100" s="862"/>
      <c r="I100" s="863"/>
      <c r="J100" s="862"/>
      <c r="K100" s="863"/>
      <c r="L100" s="864"/>
    </row>
    <row r="101" spans="1:12" ht="20.100000000000001" customHeight="1" x14ac:dyDescent="0.2">
      <c r="A101" s="858"/>
      <c r="B101" s="790"/>
      <c r="C101" s="858"/>
      <c r="D101" s="892"/>
      <c r="E101" s="892"/>
      <c r="F101" s="860"/>
      <c r="G101" s="861"/>
      <c r="H101" s="862"/>
      <c r="I101" s="863"/>
      <c r="J101" s="862"/>
      <c r="K101" s="863"/>
      <c r="L101" s="864"/>
    </row>
    <row r="102" spans="1:12" ht="20.100000000000001" customHeight="1" x14ac:dyDescent="0.2">
      <c r="A102" s="858"/>
      <c r="B102" s="790"/>
      <c r="C102" s="858"/>
      <c r="D102" s="892"/>
      <c r="E102" s="892"/>
      <c r="F102" s="860"/>
      <c r="G102" s="861"/>
      <c r="H102" s="862"/>
      <c r="I102" s="863"/>
      <c r="J102" s="862"/>
      <c r="K102" s="863"/>
      <c r="L102" s="864"/>
    </row>
    <row r="103" spans="1:12" ht="20.100000000000001" customHeight="1" x14ac:dyDescent="0.2">
      <c r="A103" s="858"/>
      <c r="B103" s="790"/>
      <c r="C103" s="858"/>
      <c r="D103" s="892"/>
      <c r="E103" s="892"/>
      <c r="F103" s="860"/>
      <c r="G103" s="861"/>
      <c r="H103" s="862"/>
      <c r="I103" s="863"/>
      <c r="J103" s="862"/>
      <c r="K103" s="863"/>
      <c r="L103" s="864"/>
    </row>
    <row r="104" spans="1:12" ht="20.100000000000001" customHeight="1" x14ac:dyDescent="0.2">
      <c r="A104" s="858"/>
      <c r="B104" s="790"/>
      <c r="C104" s="858"/>
      <c r="D104" s="892"/>
      <c r="E104" s="892"/>
      <c r="F104" s="860"/>
      <c r="G104" s="861"/>
      <c r="H104" s="862"/>
      <c r="I104" s="863"/>
      <c r="J104" s="862"/>
      <c r="K104" s="863"/>
      <c r="L104" s="864"/>
    </row>
    <row r="105" spans="1:12" ht="20.100000000000001" customHeight="1" x14ac:dyDescent="0.2">
      <c r="A105" s="858"/>
      <c r="B105" s="790"/>
      <c r="C105" s="858"/>
      <c r="D105" s="892"/>
      <c r="E105" s="892"/>
      <c r="F105" s="860"/>
      <c r="G105" s="861"/>
      <c r="H105" s="862"/>
      <c r="I105" s="863"/>
      <c r="J105" s="862"/>
      <c r="K105" s="863"/>
      <c r="L105" s="864"/>
    </row>
    <row r="106" spans="1:12" ht="20.100000000000001" customHeight="1" x14ac:dyDescent="0.2">
      <c r="A106" s="858"/>
      <c r="B106" s="790"/>
      <c r="C106" s="858"/>
      <c r="D106" s="892"/>
      <c r="E106" s="892"/>
      <c r="F106" s="860"/>
      <c r="G106" s="861"/>
      <c r="H106" s="862"/>
      <c r="I106" s="863"/>
      <c r="J106" s="862"/>
      <c r="K106" s="863"/>
      <c r="L106" s="864"/>
    </row>
    <row r="107" spans="1:12" ht="20.100000000000001" customHeight="1" x14ac:dyDescent="0.2">
      <c r="A107" s="858"/>
      <c r="B107" s="790"/>
      <c r="C107" s="858"/>
      <c r="D107" s="892"/>
      <c r="E107" s="892"/>
      <c r="F107" s="860"/>
      <c r="G107" s="861"/>
      <c r="H107" s="862"/>
      <c r="I107" s="863"/>
      <c r="J107" s="862"/>
      <c r="K107" s="863"/>
      <c r="L107" s="864"/>
    </row>
    <row r="108" spans="1:12" ht="20.100000000000001" customHeight="1" x14ac:dyDescent="0.2">
      <c r="A108" s="858"/>
      <c r="B108" s="790"/>
      <c r="C108" s="858"/>
      <c r="D108" s="892"/>
      <c r="E108" s="892"/>
      <c r="F108" s="860"/>
      <c r="G108" s="861"/>
      <c r="H108" s="862"/>
      <c r="I108" s="863"/>
      <c r="J108" s="862"/>
      <c r="K108" s="863"/>
      <c r="L108" s="864"/>
    </row>
    <row r="109" spans="1:12" ht="20.100000000000001" customHeight="1" thickBot="1" x14ac:dyDescent="0.25">
      <c r="A109" s="858"/>
      <c r="B109" s="790"/>
      <c r="C109" s="858"/>
      <c r="D109" s="892"/>
      <c r="E109" s="892"/>
      <c r="F109" s="860"/>
      <c r="G109" s="861"/>
      <c r="H109" s="862"/>
      <c r="I109" s="863"/>
      <c r="J109" s="862"/>
      <c r="K109" s="863"/>
      <c r="L109" s="775" t="s">
        <v>804</v>
      </c>
    </row>
    <row r="110" spans="1:12" ht="30" customHeight="1" thickBot="1" x14ac:dyDescent="0.25">
      <c r="A110" s="1009" t="s">
        <v>351</v>
      </c>
      <c r="B110" s="1010"/>
      <c r="C110" s="1010"/>
      <c r="D110" s="1010"/>
      <c r="E110" s="1011"/>
      <c r="F110" s="995" t="s">
        <v>352</v>
      </c>
      <c r="G110" s="995" t="s">
        <v>353</v>
      </c>
      <c r="H110" s="995" t="s">
        <v>354</v>
      </c>
      <c r="I110" s="997" t="s">
        <v>355</v>
      </c>
      <c r="J110" s="998"/>
      <c r="K110" s="995" t="s">
        <v>356</v>
      </c>
      <c r="L110" s="1007" t="s">
        <v>357</v>
      </c>
    </row>
    <row r="111" spans="1:12" ht="30" customHeight="1" thickBot="1" x14ac:dyDescent="0.25">
      <c r="A111" s="778" t="s">
        <v>222</v>
      </c>
      <c r="B111" s="779"/>
      <c r="C111" s="778" t="s">
        <v>223</v>
      </c>
      <c r="D111" s="780" t="s">
        <v>151</v>
      </c>
      <c r="E111" s="780" t="s">
        <v>152</v>
      </c>
      <c r="F111" s="999"/>
      <c r="G111" s="996"/>
      <c r="H111" s="996"/>
      <c r="I111" s="781" t="s">
        <v>41</v>
      </c>
      <c r="J111" s="781" t="s">
        <v>45</v>
      </c>
      <c r="K111" s="999"/>
      <c r="L111" s="1008"/>
    </row>
    <row r="112" spans="1:12" ht="20.100000000000001" customHeight="1" thickBot="1" x14ac:dyDescent="0.25">
      <c r="A112" s="1000" t="s">
        <v>466</v>
      </c>
      <c r="B112" s="1001"/>
      <c r="C112" s="1001"/>
      <c r="D112" s="1001"/>
      <c r="E112" s="1001"/>
      <c r="F112" s="782"/>
      <c r="G112" s="783"/>
      <c r="H112" s="784"/>
      <c r="I112" s="785"/>
      <c r="J112" s="784"/>
      <c r="K112" s="785"/>
      <c r="L112" s="828"/>
    </row>
    <row r="113" spans="1:12" ht="20.100000000000001" customHeight="1" thickBot="1" x14ac:dyDescent="0.25">
      <c r="A113" s="1000" t="s">
        <v>505</v>
      </c>
      <c r="B113" s="1001"/>
      <c r="C113" s="1001"/>
      <c r="D113" s="1001"/>
      <c r="E113" s="1001"/>
      <c r="F113" s="782"/>
      <c r="G113" s="783"/>
      <c r="H113" s="784"/>
      <c r="I113" s="785"/>
      <c r="J113" s="784"/>
      <c r="K113" s="785"/>
      <c r="L113" s="828"/>
    </row>
    <row r="114" spans="1:12" ht="20.100000000000001" customHeight="1" x14ac:dyDescent="0.2">
      <c r="A114" s="789" t="s">
        <v>233</v>
      </c>
      <c r="B114" s="874"/>
      <c r="C114" s="789" t="s">
        <v>243</v>
      </c>
      <c r="D114" s="871" t="s">
        <v>506</v>
      </c>
      <c r="E114" s="872" t="s">
        <v>507</v>
      </c>
      <c r="F114" s="873"/>
      <c r="G114" s="822" t="s">
        <v>362</v>
      </c>
      <c r="H114" s="823">
        <v>0</v>
      </c>
      <c r="I114" s="824">
        <v>11457</v>
      </c>
      <c r="J114" s="893">
        <v>11457</v>
      </c>
      <c r="K114" s="894">
        <v>0</v>
      </c>
      <c r="L114" s="799">
        <f t="shared" si="0"/>
        <v>0</v>
      </c>
    </row>
    <row r="115" spans="1:12" ht="20.100000000000001" customHeight="1" x14ac:dyDescent="0.2">
      <c r="A115" s="800" t="s">
        <v>233</v>
      </c>
      <c r="B115" s="813"/>
      <c r="C115" s="800" t="s">
        <v>508</v>
      </c>
      <c r="D115" s="825" t="s">
        <v>509</v>
      </c>
      <c r="E115" s="812" t="s">
        <v>510</v>
      </c>
      <c r="F115" s="845"/>
      <c r="G115" s="818" t="s">
        <v>373</v>
      </c>
      <c r="H115" s="819">
        <v>0</v>
      </c>
      <c r="I115" s="820">
        <v>1100</v>
      </c>
      <c r="J115" s="895">
        <v>1100</v>
      </c>
      <c r="K115" s="896">
        <v>0</v>
      </c>
      <c r="L115" s="810">
        <f t="shared" si="0"/>
        <v>0</v>
      </c>
    </row>
    <row r="116" spans="1:12" ht="20.100000000000001" customHeight="1" x14ac:dyDescent="0.2">
      <c r="A116" s="789" t="s">
        <v>233</v>
      </c>
      <c r="B116" s="813"/>
      <c r="C116" s="800" t="s">
        <v>511</v>
      </c>
      <c r="D116" s="825" t="s">
        <v>512</v>
      </c>
      <c r="E116" s="812" t="s">
        <v>513</v>
      </c>
      <c r="F116" s="845"/>
      <c r="G116" s="818" t="s">
        <v>514</v>
      </c>
      <c r="H116" s="819">
        <v>42.4</v>
      </c>
      <c r="I116" s="820">
        <v>2400</v>
      </c>
      <c r="J116" s="895">
        <v>2400</v>
      </c>
      <c r="K116" s="896">
        <v>2200</v>
      </c>
      <c r="L116" s="810">
        <f t="shared" ref="L116:L183" si="1">K116/J116*100</f>
        <v>91.666666666666657</v>
      </c>
    </row>
    <row r="117" spans="1:12" ht="20.100000000000001" customHeight="1" x14ac:dyDescent="0.2">
      <c r="A117" s="800" t="s">
        <v>233</v>
      </c>
      <c r="B117" s="813"/>
      <c r="C117" s="800" t="s">
        <v>515</v>
      </c>
      <c r="D117" s="825" t="s">
        <v>512</v>
      </c>
      <c r="E117" s="812" t="s">
        <v>185</v>
      </c>
      <c r="F117" s="845"/>
      <c r="G117" s="818" t="s">
        <v>514</v>
      </c>
      <c r="H117" s="819">
        <v>212.4</v>
      </c>
      <c r="I117" s="820">
        <v>212.4</v>
      </c>
      <c r="J117" s="895">
        <v>1000</v>
      </c>
      <c r="K117" s="896">
        <v>800</v>
      </c>
      <c r="L117" s="810">
        <f t="shared" si="1"/>
        <v>80</v>
      </c>
    </row>
    <row r="118" spans="1:12" ht="20.100000000000001" customHeight="1" x14ac:dyDescent="0.2">
      <c r="A118" s="789" t="s">
        <v>233</v>
      </c>
      <c r="B118" s="813"/>
      <c r="C118" s="800" t="s">
        <v>516</v>
      </c>
      <c r="D118" s="825" t="s">
        <v>517</v>
      </c>
      <c r="E118" s="812" t="s">
        <v>184</v>
      </c>
      <c r="F118" s="845"/>
      <c r="G118" s="818" t="s">
        <v>373</v>
      </c>
      <c r="H118" s="819">
        <v>0</v>
      </c>
      <c r="I118" s="820">
        <v>45000</v>
      </c>
      <c r="J118" s="895">
        <v>52600</v>
      </c>
      <c r="K118" s="896">
        <v>0</v>
      </c>
      <c r="L118" s="810">
        <f t="shared" si="1"/>
        <v>0</v>
      </c>
    </row>
    <row r="119" spans="1:12" ht="20.100000000000001" customHeight="1" x14ac:dyDescent="0.2">
      <c r="A119" s="800" t="s">
        <v>233</v>
      </c>
      <c r="B119" s="813"/>
      <c r="C119" s="800" t="s">
        <v>247</v>
      </c>
      <c r="D119" s="825" t="s">
        <v>518</v>
      </c>
      <c r="E119" s="812" t="s">
        <v>519</v>
      </c>
      <c r="F119" s="845"/>
      <c r="G119" s="818" t="s">
        <v>362</v>
      </c>
      <c r="H119" s="819">
        <v>0</v>
      </c>
      <c r="I119" s="820">
        <v>32000</v>
      </c>
      <c r="J119" s="895">
        <v>33000</v>
      </c>
      <c r="K119" s="896">
        <v>1500</v>
      </c>
      <c r="L119" s="810">
        <f t="shared" si="1"/>
        <v>4.5454545454545459</v>
      </c>
    </row>
    <row r="120" spans="1:12" ht="20.100000000000001" customHeight="1" x14ac:dyDescent="0.2">
      <c r="A120" s="800" t="s">
        <v>233</v>
      </c>
      <c r="B120" s="813"/>
      <c r="C120" s="800" t="s">
        <v>520</v>
      </c>
      <c r="D120" s="825" t="s">
        <v>521</v>
      </c>
      <c r="E120" s="812" t="s">
        <v>522</v>
      </c>
      <c r="F120" s="845"/>
      <c r="G120" s="818" t="s">
        <v>373</v>
      </c>
      <c r="H120" s="819">
        <v>0</v>
      </c>
      <c r="I120" s="820">
        <v>4000</v>
      </c>
      <c r="J120" s="895">
        <v>4100</v>
      </c>
      <c r="K120" s="896">
        <v>0</v>
      </c>
      <c r="L120" s="810">
        <f t="shared" si="1"/>
        <v>0</v>
      </c>
    </row>
    <row r="121" spans="1:12" ht="20.100000000000001" customHeight="1" x14ac:dyDescent="0.2">
      <c r="A121" s="800" t="s">
        <v>233</v>
      </c>
      <c r="B121" s="813"/>
      <c r="C121" s="800" t="s">
        <v>242</v>
      </c>
      <c r="D121" s="825" t="s">
        <v>523</v>
      </c>
      <c r="E121" s="812" t="s">
        <v>473</v>
      </c>
      <c r="F121" s="845" t="s">
        <v>498</v>
      </c>
      <c r="G121" s="818" t="s">
        <v>373</v>
      </c>
      <c r="H121" s="819">
        <v>0</v>
      </c>
      <c r="I121" s="820">
        <v>12000</v>
      </c>
      <c r="J121" s="895">
        <v>13000</v>
      </c>
      <c r="K121" s="896">
        <v>0</v>
      </c>
      <c r="L121" s="810">
        <f t="shared" si="1"/>
        <v>0</v>
      </c>
    </row>
    <row r="122" spans="1:12" ht="20.100000000000001" customHeight="1" x14ac:dyDescent="0.2">
      <c r="A122" s="800" t="s">
        <v>233</v>
      </c>
      <c r="B122" s="813"/>
      <c r="C122" s="800" t="s">
        <v>524</v>
      </c>
      <c r="D122" s="825" t="s">
        <v>525</v>
      </c>
      <c r="E122" s="812" t="s">
        <v>526</v>
      </c>
      <c r="F122" s="845"/>
      <c r="G122" s="818" t="s">
        <v>373</v>
      </c>
      <c r="H122" s="819">
        <v>3012.3</v>
      </c>
      <c r="I122" s="820">
        <v>17000</v>
      </c>
      <c r="J122" s="895">
        <v>18200</v>
      </c>
      <c r="K122" s="896">
        <v>4000</v>
      </c>
      <c r="L122" s="810">
        <f t="shared" si="1"/>
        <v>21.978021978021978</v>
      </c>
    </row>
    <row r="123" spans="1:12" ht="20.100000000000001" customHeight="1" x14ac:dyDescent="0.2">
      <c r="A123" s="800" t="s">
        <v>233</v>
      </c>
      <c r="B123" s="813"/>
      <c r="C123" s="800" t="s">
        <v>527</v>
      </c>
      <c r="D123" s="826" t="s">
        <v>528</v>
      </c>
      <c r="E123" s="812" t="s">
        <v>526</v>
      </c>
      <c r="F123" s="845"/>
      <c r="G123" s="818" t="s">
        <v>373</v>
      </c>
      <c r="H123" s="819">
        <v>0</v>
      </c>
      <c r="I123" s="820">
        <v>3500</v>
      </c>
      <c r="J123" s="895">
        <v>1250</v>
      </c>
      <c r="K123" s="896">
        <v>0</v>
      </c>
      <c r="L123" s="810">
        <f t="shared" si="1"/>
        <v>0</v>
      </c>
    </row>
    <row r="124" spans="1:12" ht="20.100000000000001" customHeight="1" x14ac:dyDescent="0.2">
      <c r="A124" s="800" t="s">
        <v>233</v>
      </c>
      <c r="B124" s="813"/>
      <c r="C124" s="800" t="s">
        <v>529</v>
      </c>
      <c r="D124" s="826" t="s">
        <v>530</v>
      </c>
      <c r="E124" s="812" t="s">
        <v>526</v>
      </c>
      <c r="F124" s="845"/>
      <c r="G124" s="818" t="s">
        <v>373</v>
      </c>
      <c r="H124" s="819">
        <v>0</v>
      </c>
      <c r="I124" s="820">
        <v>3000</v>
      </c>
      <c r="J124" s="895">
        <v>3000</v>
      </c>
      <c r="K124" s="896">
        <v>0</v>
      </c>
      <c r="L124" s="810">
        <f t="shared" si="1"/>
        <v>0</v>
      </c>
    </row>
    <row r="125" spans="1:12" ht="20.100000000000001" customHeight="1" x14ac:dyDescent="0.2">
      <c r="A125" s="800" t="s">
        <v>233</v>
      </c>
      <c r="B125" s="813"/>
      <c r="C125" s="800" t="s">
        <v>531</v>
      </c>
      <c r="D125" s="825" t="s">
        <v>532</v>
      </c>
      <c r="E125" s="812" t="s">
        <v>533</v>
      </c>
      <c r="F125" s="845"/>
      <c r="G125" s="818" t="s">
        <v>373</v>
      </c>
      <c r="H125" s="819">
        <v>0</v>
      </c>
      <c r="I125" s="820">
        <v>3000</v>
      </c>
      <c r="J125" s="895">
        <v>3000</v>
      </c>
      <c r="K125" s="896">
        <v>0</v>
      </c>
      <c r="L125" s="810">
        <f t="shared" si="1"/>
        <v>0</v>
      </c>
    </row>
    <row r="126" spans="1:12" ht="20.100000000000001" customHeight="1" x14ac:dyDescent="0.2">
      <c r="A126" s="800" t="s">
        <v>233</v>
      </c>
      <c r="B126" s="813"/>
      <c r="C126" s="800" t="s">
        <v>534</v>
      </c>
      <c r="D126" s="825" t="s">
        <v>535</v>
      </c>
      <c r="E126" s="812" t="s">
        <v>533</v>
      </c>
      <c r="F126" s="845"/>
      <c r="G126" s="818" t="s">
        <v>373</v>
      </c>
      <c r="H126" s="819">
        <v>0</v>
      </c>
      <c r="I126" s="820">
        <v>7000</v>
      </c>
      <c r="J126" s="895">
        <v>7000</v>
      </c>
      <c r="K126" s="896">
        <v>1000</v>
      </c>
      <c r="L126" s="810">
        <f t="shared" si="1"/>
        <v>14.285714285714285</v>
      </c>
    </row>
    <row r="127" spans="1:12" s="829" customFormat="1" ht="20.100000000000001" customHeight="1" x14ac:dyDescent="0.3">
      <c r="A127" s="800" t="s">
        <v>233</v>
      </c>
      <c r="B127" s="813"/>
      <c r="C127" s="800" t="s">
        <v>536</v>
      </c>
      <c r="D127" s="825" t="s">
        <v>537</v>
      </c>
      <c r="E127" s="812" t="s">
        <v>538</v>
      </c>
      <c r="F127" s="845"/>
      <c r="G127" s="818" t="s">
        <v>373</v>
      </c>
      <c r="H127" s="819">
        <v>298.7</v>
      </c>
      <c r="I127" s="820">
        <v>1000</v>
      </c>
      <c r="J127" s="895">
        <v>2000</v>
      </c>
      <c r="K127" s="896">
        <v>1000</v>
      </c>
      <c r="L127" s="810">
        <f t="shared" si="1"/>
        <v>50</v>
      </c>
    </row>
    <row r="128" spans="1:12" ht="20.100000000000001" customHeight="1" x14ac:dyDescent="0.2">
      <c r="A128" s="800" t="s">
        <v>233</v>
      </c>
      <c r="B128" s="813"/>
      <c r="C128" s="800" t="s">
        <v>539</v>
      </c>
      <c r="D128" s="825" t="s">
        <v>540</v>
      </c>
      <c r="E128" s="812" t="s">
        <v>538</v>
      </c>
      <c r="F128" s="845"/>
      <c r="G128" s="818" t="s">
        <v>373</v>
      </c>
      <c r="H128" s="819">
        <v>875.1</v>
      </c>
      <c r="I128" s="820">
        <v>1000</v>
      </c>
      <c r="J128" s="895">
        <v>1000</v>
      </c>
      <c r="K128" s="896">
        <v>1000</v>
      </c>
      <c r="L128" s="810">
        <f t="shared" si="1"/>
        <v>100</v>
      </c>
    </row>
    <row r="129" spans="1:352" ht="20.100000000000001" customHeight="1" x14ac:dyDescent="0.2">
      <c r="A129" s="800" t="s">
        <v>233</v>
      </c>
      <c r="B129" s="813"/>
      <c r="C129" s="800" t="s">
        <v>541</v>
      </c>
      <c r="D129" s="825" t="s">
        <v>542</v>
      </c>
      <c r="E129" s="812" t="s">
        <v>184</v>
      </c>
      <c r="F129" s="845"/>
      <c r="G129" s="818" t="s">
        <v>373</v>
      </c>
      <c r="H129" s="819">
        <v>0</v>
      </c>
      <c r="I129" s="820">
        <v>1000</v>
      </c>
      <c r="J129" s="895">
        <v>1000</v>
      </c>
      <c r="K129" s="896">
        <v>0</v>
      </c>
      <c r="L129" s="810">
        <f t="shared" si="1"/>
        <v>0</v>
      </c>
    </row>
    <row r="130" spans="1:352" s="898" customFormat="1" ht="20.100000000000001" customHeight="1" x14ac:dyDescent="0.2">
      <c r="A130" s="800" t="s">
        <v>233</v>
      </c>
      <c r="B130" s="813"/>
      <c r="C130" s="800" t="s">
        <v>543</v>
      </c>
      <c r="D130" s="825" t="s">
        <v>544</v>
      </c>
      <c r="E130" s="812" t="s">
        <v>235</v>
      </c>
      <c r="F130" s="845"/>
      <c r="G130" s="818" t="s">
        <v>373</v>
      </c>
      <c r="H130" s="819">
        <v>0</v>
      </c>
      <c r="I130" s="820">
        <v>250</v>
      </c>
      <c r="J130" s="895">
        <v>250</v>
      </c>
      <c r="K130" s="896">
        <v>0</v>
      </c>
      <c r="L130" s="810">
        <f t="shared" si="1"/>
        <v>0</v>
      </c>
      <c r="M130" s="776"/>
      <c r="N130" s="776"/>
      <c r="O130" s="776"/>
      <c r="P130" s="776"/>
      <c r="Q130" s="776"/>
      <c r="R130" s="776"/>
      <c r="S130" s="776"/>
      <c r="T130" s="776"/>
      <c r="U130" s="776"/>
      <c r="V130" s="776"/>
      <c r="W130" s="776"/>
      <c r="X130" s="776"/>
      <c r="Y130" s="776"/>
      <c r="Z130" s="776"/>
      <c r="AA130" s="776"/>
      <c r="AB130" s="776"/>
      <c r="AC130" s="776"/>
      <c r="AD130" s="776"/>
      <c r="AE130" s="776"/>
      <c r="AF130" s="776"/>
      <c r="AG130" s="776"/>
      <c r="AH130" s="776"/>
      <c r="AI130" s="776"/>
      <c r="AJ130" s="776"/>
      <c r="AK130" s="776"/>
      <c r="AL130" s="897"/>
      <c r="AM130" s="897"/>
      <c r="AN130" s="897"/>
      <c r="AO130" s="897"/>
      <c r="AP130" s="897"/>
      <c r="AQ130" s="897"/>
      <c r="AR130" s="897"/>
      <c r="AS130" s="897"/>
      <c r="AT130" s="897"/>
      <c r="AU130" s="897"/>
      <c r="AV130" s="897"/>
      <c r="AW130" s="897"/>
      <c r="AX130" s="897"/>
      <c r="AY130" s="897"/>
      <c r="AZ130" s="897"/>
      <c r="BA130" s="897"/>
      <c r="BB130" s="897"/>
      <c r="BC130" s="897"/>
      <c r="BD130" s="897"/>
      <c r="BE130" s="897"/>
      <c r="BF130" s="897"/>
      <c r="BG130" s="897"/>
      <c r="BH130" s="897"/>
      <c r="BI130" s="897"/>
      <c r="BJ130" s="897"/>
      <c r="BK130" s="897"/>
      <c r="BL130" s="897"/>
      <c r="BM130" s="897"/>
      <c r="BN130" s="897"/>
      <c r="BO130" s="897"/>
      <c r="BP130" s="897"/>
      <c r="BQ130" s="897"/>
      <c r="BR130" s="897"/>
      <c r="BS130" s="897"/>
      <c r="BT130" s="897"/>
      <c r="BU130" s="897"/>
      <c r="BV130" s="897"/>
      <c r="BW130" s="897"/>
      <c r="BX130" s="897"/>
      <c r="BY130" s="897"/>
      <c r="BZ130" s="897"/>
      <c r="CA130" s="897"/>
      <c r="CB130" s="897"/>
      <c r="CC130" s="897"/>
      <c r="CD130" s="897"/>
      <c r="CE130" s="897"/>
      <c r="CF130" s="897"/>
      <c r="CG130" s="897"/>
      <c r="CH130" s="897"/>
      <c r="CI130" s="897"/>
      <c r="CJ130" s="897"/>
      <c r="CK130" s="897"/>
      <c r="CL130" s="897"/>
      <c r="CM130" s="897"/>
      <c r="CN130" s="897"/>
      <c r="CO130" s="897"/>
      <c r="CP130" s="897"/>
      <c r="CQ130" s="897"/>
      <c r="CR130" s="897"/>
      <c r="CS130" s="897"/>
      <c r="CT130" s="897"/>
      <c r="CU130" s="897"/>
      <c r="CV130" s="897"/>
      <c r="CW130" s="897"/>
      <c r="CX130" s="897"/>
      <c r="CY130" s="897"/>
      <c r="CZ130" s="897"/>
      <c r="DA130" s="897"/>
      <c r="DB130" s="897"/>
      <c r="DC130" s="897"/>
      <c r="DD130" s="897"/>
      <c r="DE130" s="897"/>
      <c r="DF130" s="897"/>
      <c r="DG130" s="897"/>
      <c r="DH130" s="897"/>
      <c r="DI130" s="897"/>
      <c r="DJ130" s="897"/>
      <c r="DK130" s="897"/>
      <c r="DL130" s="897"/>
      <c r="DM130" s="897"/>
      <c r="DN130" s="897"/>
      <c r="DO130" s="897"/>
      <c r="DP130" s="897"/>
      <c r="DQ130" s="897"/>
      <c r="DR130" s="897"/>
      <c r="DS130" s="897"/>
      <c r="DT130" s="897"/>
      <c r="DU130" s="897"/>
      <c r="DV130" s="897"/>
      <c r="DW130" s="897"/>
      <c r="DX130" s="897"/>
      <c r="DY130" s="897"/>
      <c r="DZ130" s="897"/>
      <c r="EA130" s="897"/>
      <c r="EB130" s="897"/>
      <c r="EC130" s="897"/>
      <c r="ED130" s="897"/>
      <c r="EE130" s="897"/>
      <c r="EF130" s="897"/>
      <c r="EG130" s="897"/>
      <c r="EH130" s="897"/>
      <c r="EI130" s="897"/>
      <c r="EJ130" s="897"/>
      <c r="EK130" s="897"/>
      <c r="EL130" s="897"/>
      <c r="EM130" s="897"/>
      <c r="EN130" s="897"/>
      <c r="EO130" s="897"/>
      <c r="EP130" s="897"/>
      <c r="EQ130" s="897"/>
      <c r="ER130" s="897"/>
      <c r="ES130" s="897"/>
      <c r="ET130" s="897"/>
      <c r="EU130" s="897"/>
      <c r="EV130" s="897"/>
      <c r="EW130" s="897"/>
      <c r="EX130" s="897"/>
      <c r="EY130" s="897"/>
      <c r="EZ130" s="897"/>
      <c r="FA130" s="897"/>
      <c r="FB130" s="897"/>
      <c r="FC130" s="897"/>
      <c r="FD130" s="897"/>
      <c r="FE130" s="897"/>
      <c r="FF130" s="897"/>
      <c r="FG130" s="897"/>
      <c r="FH130" s="897"/>
      <c r="FI130" s="897"/>
      <c r="FJ130" s="897"/>
      <c r="FK130" s="897"/>
      <c r="FL130" s="897"/>
      <c r="FM130" s="897"/>
      <c r="FN130" s="897"/>
      <c r="FO130" s="897"/>
      <c r="FP130" s="897"/>
      <c r="FQ130" s="897"/>
      <c r="FR130" s="897"/>
      <c r="FS130" s="897"/>
      <c r="FT130" s="897"/>
      <c r="FU130" s="897"/>
      <c r="FV130" s="897"/>
      <c r="FW130" s="897"/>
      <c r="FX130" s="897"/>
      <c r="FY130" s="897"/>
      <c r="FZ130" s="897"/>
      <c r="GA130" s="897"/>
      <c r="GB130" s="897"/>
      <c r="GC130" s="897"/>
      <c r="GD130" s="897"/>
      <c r="GE130" s="897"/>
      <c r="GF130" s="897"/>
      <c r="GG130" s="897"/>
      <c r="GH130" s="897"/>
      <c r="GI130" s="897"/>
      <c r="GJ130" s="897"/>
      <c r="GK130" s="897"/>
      <c r="GL130" s="897"/>
      <c r="GM130" s="897"/>
      <c r="GN130" s="897"/>
      <c r="GO130" s="897"/>
      <c r="GP130" s="897"/>
      <c r="GQ130" s="897"/>
      <c r="GR130" s="897"/>
      <c r="GS130" s="897"/>
      <c r="GT130" s="897"/>
      <c r="GU130" s="897"/>
      <c r="GV130" s="897"/>
      <c r="GW130" s="897"/>
      <c r="GX130" s="897"/>
      <c r="GY130" s="897"/>
      <c r="GZ130" s="897"/>
      <c r="HA130" s="897"/>
      <c r="HB130" s="897"/>
      <c r="HC130" s="897"/>
      <c r="HD130" s="897"/>
      <c r="HE130" s="897"/>
      <c r="HF130" s="897"/>
      <c r="HG130" s="897"/>
      <c r="HH130" s="897"/>
      <c r="HI130" s="897"/>
      <c r="HJ130" s="897"/>
      <c r="HK130" s="897"/>
      <c r="HL130" s="897"/>
      <c r="HM130" s="897"/>
      <c r="HN130" s="897"/>
      <c r="HO130" s="897"/>
      <c r="HP130" s="897"/>
      <c r="HQ130" s="897"/>
      <c r="HR130" s="897"/>
      <c r="HS130" s="897"/>
      <c r="HT130" s="897"/>
      <c r="HU130" s="897"/>
      <c r="HV130" s="897"/>
      <c r="HW130" s="897"/>
      <c r="HX130" s="897"/>
      <c r="HY130" s="897"/>
      <c r="HZ130" s="897"/>
      <c r="IA130" s="897"/>
      <c r="IB130" s="897"/>
      <c r="IC130" s="897"/>
      <c r="ID130" s="897"/>
      <c r="IE130" s="897"/>
      <c r="IF130" s="897"/>
      <c r="IG130" s="897"/>
      <c r="IH130" s="897"/>
      <c r="II130" s="897"/>
      <c r="IJ130" s="897"/>
      <c r="IK130" s="897"/>
      <c r="IL130" s="897"/>
      <c r="IM130" s="897"/>
      <c r="IN130" s="897"/>
      <c r="IO130" s="897"/>
      <c r="IP130" s="897"/>
      <c r="IQ130" s="897"/>
      <c r="IR130" s="897"/>
      <c r="IS130" s="897"/>
      <c r="IT130" s="897"/>
      <c r="IU130" s="897"/>
      <c r="IV130" s="897"/>
      <c r="IW130" s="897"/>
      <c r="IX130" s="897"/>
      <c r="IY130" s="897"/>
      <c r="IZ130" s="897"/>
      <c r="JA130" s="897"/>
      <c r="JB130" s="897"/>
      <c r="JC130" s="897"/>
      <c r="JD130" s="897"/>
      <c r="JE130" s="897"/>
      <c r="JF130" s="897"/>
      <c r="JG130" s="897"/>
      <c r="JH130" s="897"/>
      <c r="JI130" s="897"/>
      <c r="JJ130" s="897"/>
      <c r="JK130" s="897"/>
      <c r="JL130" s="897"/>
      <c r="JM130" s="897"/>
      <c r="JN130" s="897"/>
      <c r="JO130" s="897"/>
      <c r="JP130" s="897"/>
      <c r="JQ130" s="897"/>
      <c r="JR130" s="897"/>
      <c r="JS130" s="897"/>
      <c r="JT130" s="897"/>
      <c r="JU130" s="897"/>
      <c r="JV130" s="897"/>
      <c r="JW130" s="897"/>
      <c r="JX130" s="897"/>
      <c r="JY130" s="897"/>
      <c r="JZ130" s="897"/>
      <c r="KA130" s="897"/>
      <c r="KB130" s="897"/>
      <c r="KC130" s="897"/>
      <c r="KD130" s="897"/>
      <c r="KE130" s="897"/>
      <c r="KF130" s="897"/>
      <c r="KG130" s="897"/>
      <c r="KH130" s="897"/>
      <c r="KI130" s="897"/>
      <c r="KJ130" s="897"/>
      <c r="KK130" s="897"/>
      <c r="KL130" s="897"/>
      <c r="KM130" s="897"/>
      <c r="KN130" s="897"/>
      <c r="KO130" s="897"/>
      <c r="KP130" s="897"/>
      <c r="KQ130" s="897"/>
      <c r="KR130" s="897"/>
      <c r="KS130" s="897"/>
      <c r="KT130" s="897"/>
      <c r="KU130" s="897"/>
      <c r="KV130" s="897"/>
      <c r="KW130" s="897"/>
      <c r="KX130" s="897"/>
      <c r="KY130" s="897"/>
      <c r="KZ130" s="897"/>
      <c r="LA130" s="897"/>
      <c r="LB130" s="897"/>
      <c r="LC130" s="897"/>
      <c r="LD130" s="897"/>
      <c r="LE130" s="897"/>
      <c r="LF130" s="897"/>
      <c r="LG130" s="897"/>
      <c r="LH130" s="897"/>
      <c r="LI130" s="897"/>
      <c r="LJ130" s="897"/>
      <c r="LK130" s="897"/>
      <c r="LL130" s="897"/>
      <c r="LM130" s="897"/>
      <c r="LN130" s="897"/>
      <c r="LO130" s="897"/>
      <c r="LP130" s="897"/>
      <c r="LQ130" s="897"/>
      <c r="LR130" s="897"/>
      <c r="LS130" s="897"/>
      <c r="LT130" s="897"/>
      <c r="LU130" s="897"/>
      <c r="LV130" s="897"/>
      <c r="LW130" s="897"/>
      <c r="LX130" s="897"/>
      <c r="LY130" s="897"/>
      <c r="LZ130" s="897"/>
      <c r="MA130" s="897"/>
      <c r="MB130" s="897"/>
      <c r="MC130" s="897"/>
      <c r="MD130" s="897"/>
      <c r="ME130" s="897"/>
      <c r="MF130" s="897"/>
      <c r="MG130" s="897"/>
      <c r="MH130" s="897"/>
      <c r="MI130" s="897"/>
      <c r="MJ130" s="897"/>
      <c r="MK130" s="897"/>
      <c r="ML130" s="897"/>
      <c r="MM130" s="897"/>
      <c r="MN130" s="897"/>
    </row>
    <row r="131" spans="1:352" s="898" customFormat="1" ht="20.100000000000001" customHeight="1" x14ac:dyDescent="0.2">
      <c r="A131" s="802" t="s">
        <v>233</v>
      </c>
      <c r="B131" s="813"/>
      <c r="C131" s="800" t="s">
        <v>545</v>
      </c>
      <c r="D131" s="826" t="s">
        <v>546</v>
      </c>
      <c r="E131" s="811" t="s">
        <v>249</v>
      </c>
      <c r="F131" s="805"/>
      <c r="G131" s="806" t="s">
        <v>373</v>
      </c>
      <c r="H131" s="809">
        <v>0</v>
      </c>
      <c r="I131" s="808">
        <v>1000</v>
      </c>
      <c r="J131" s="895">
        <v>250</v>
      </c>
      <c r="K131" s="896">
        <v>0</v>
      </c>
      <c r="L131" s="810">
        <f t="shared" si="1"/>
        <v>0</v>
      </c>
      <c r="M131" s="776"/>
      <c r="N131" s="776"/>
      <c r="O131" s="776"/>
      <c r="P131" s="776"/>
      <c r="Q131" s="776"/>
      <c r="R131" s="776"/>
      <c r="S131" s="776"/>
      <c r="T131" s="776"/>
      <c r="U131" s="776"/>
      <c r="V131" s="776"/>
      <c r="W131" s="776"/>
      <c r="X131" s="776"/>
      <c r="Y131" s="776"/>
      <c r="Z131" s="776"/>
      <c r="AA131" s="776"/>
      <c r="AB131" s="776"/>
      <c r="AC131" s="776"/>
      <c r="AD131" s="776"/>
      <c r="AE131" s="776"/>
      <c r="AF131" s="776"/>
      <c r="AG131" s="776"/>
      <c r="AH131" s="776"/>
      <c r="AI131" s="776"/>
      <c r="AJ131" s="776"/>
      <c r="AK131" s="776"/>
      <c r="AL131" s="897"/>
      <c r="AM131" s="897"/>
      <c r="AN131" s="897"/>
      <c r="AO131" s="897"/>
      <c r="AP131" s="897"/>
      <c r="AQ131" s="897"/>
      <c r="AR131" s="897"/>
      <c r="AS131" s="897"/>
      <c r="AT131" s="897"/>
      <c r="AU131" s="897"/>
      <c r="AV131" s="897"/>
      <c r="AW131" s="897"/>
      <c r="AX131" s="897"/>
      <c r="AY131" s="897"/>
      <c r="AZ131" s="897"/>
      <c r="BA131" s="897"/>
      <c r="BB131" s="897"/>
      <c r="BC131" s="897"/>
      <c r="BD131" s="897"/>
      <c r="BE131" s="897"/>
      <c r="BF131" s="897"/>
      <c r="BG131" s="897"/>
      <c r="BH131" s="897"/>
      <c r="BI131" s="897"/>
      <c r="BJ131" s="897"/>
      <c r="BK131" s="897"/>
      <c r="BL131" s="897"/>
      <c r="BM131" s="897"/>
      <c r="BN131" s="897"/>
      <c r="BO131" s="897"/>
      <c r="BP131" s="897"/>
      <c r="BQ131" s="897"/>
      <c r="BR131" s="897"/>
      <c r="BS131" s="897"/>
      <c r="BT131" s="897"/>
      <c r="BU131" s="897"/>
      <c r="BV131" s="897"/>
      <c r="BW131" s="897"/>
      <c r="BX131" s="897"/>
      <c r="BY131" s="897"/>
      <c r="BZ131" s="897"/>
      <c r="CA131" s="897"/>
      <c r="CB131" s="897"/>
      <c r="CC131" s="897"/>
      <c r="CD131" s="897"/>
      <c r="CE131" s="897"/>
      <c r="CF131" s="897"/>
      <c r="CG131" s="897"/>
      <c r="CH131" s="897"/>
      <c r="CI131" s="897"/>
      <c r="CJ131" s="897"/>
      <c r="CK131" s="897"/>
      <c r="CL131" s="897"/>
      <c r="CM131" s="897"/>
      <c r="CN131" s="897"/>
      <c r="CO131" s="897"/>
      <c r="CP131" s="897"/>
      <c r="CQ131" s="897"/>
      <c r="CR131" s="897"/>
      <c r="CS131" s="897"/>
      <c r="CT131" s="897"/>
      <c r="CU131" s="897"/>
      <c r="CV131" s="897"/>
      <c r="CW131" s="897"/>
      <c r="CX131" s="897"/>
      <c r="CY131" s="897"/>
      <c r="CZ131" s="897"/>
      <c r="DA131" s="897"/>
      <c r="DB131" s="897"/>
      <c r="DC131" s="897"/>
      <c r="DD131" s="897"/>
      <c r="DE131" s="897"/>
      <c r="DF131" s="897"/>
      <c r="DG131" s="897"/>
      <c r="DH131" s="897"/>
      <c r="DI131" s="897"/>
      <c r="DJ131" s="897"/>
      <c r="DK131" s="897"/>
      <c r="DL131" s="897"/>
      <c r="DM131" s="897"/>
      <c r="DN131" s="897"/>
      <c r="DO131" s="897"/>
      <c r="DP131" s="897"/>
      <c r="DQ131" s="897"/>
      <c r="DR131" s="897"/>
      <c r="DS131" s="897"/>
      <c r="DT131" s="897"/>
      <c r="DU131" s="897"/>
      <c r="DV131" s="897"/>
      <c r="DW131" s="897"/>
      <c r="DX131" s="897"/>
      <c r="DY131" s="897"/>
      <c r="DZ131" s="897"/>
      <c r="EA131" s="897"/>
      <c r="EB131" s="897"/>
      <c r="EC131" s="897"/>
      <c r="ED131" s="897"/>
      <c r="EE131" s="897"/>
      <c r="EF131" s="897"/>
      <c r="EG131" s="897"/>
      <c r="EH131" s="897"/>
      <c r="EI131" s="897"/>
      <c r="EJ131" s="897"/>
      <c r="EK131" s="897"/>
      <c r="EL131" s="897"/>
      <c r="EM131" s="897"/>
      <c r="EN131" s="897"/>
      <c r="EO131" s="897"/>
      <c r="EP131" s="897"/>
      <c r="EQ131" s="897"/>
      <c r="ER131" s="897"/>
      <c r="ES131" s="897"/>
      <c r="ET131" s="897"/>
      <c r="EU131" s="897"/>
      <c r="EV131" s="897"/>
      <c r="EW131" s="897"/>
      <c r="EX131" s="897"/>
      <c r="EY131" s="897"/>
      <c r="EZ131" s="897"/>
      <c r="FA131" s="897"/>
      <c r="FB131" s="897"/>
      <c r="FC131" s="897"/>
      <c r="FD131" s="897"/>
      <c r="FE131" s="897"/>
      <c r="FF131" s="897"/>
      <c r="FG131" s="897"/>
      <c r="FH131" s="897"/>
      <c r="FI131" s="897"/>
      <c r="FJ131" s="897"/>
      <c r="FK131" s="897"/>
      <c r="FL131" s="897"/>
      <c r="FM131" s="897"/>
      <c r="FN131" s="897"/>
      <c r="FO131" s="897"/>
      <c r="FP131" s="897"/>
      <c r="FQ131" s="897"/>
      <c r="FR131" s="897"/>
      <c r="FS131" s="897"/>
      <c r="FT131" s="897"/>
      <c r="FU131" s="897"/>
      <c r="FV131" s="897"/>
      <c r="FW131" s="897"/>
      <c r="FX131" s="897"/>
      <c r="FY131" s="897"/>
      <c r="FZ131" s="897"/>
      <c r="GA131" s="897"/>
      <c r="GB131" s="897"/>
      <c r="GC131" s="897"/>
      <c r="GD131" s="897"/>
      <c r="GE131" s="897"/>
      <c r="GF131" s="897"/>
      <c r="GG131" s="897"/>
      <c r="GH131" s="897"/>
      <c r="GI131" s="897"/>
      <c r="GJ131" s="897"/>
      <c r="GK131" s="897"/>
      <c r="GL131" s="897"/>
      <c r="GM131" s="897"/>
      <c r="GN131" s="897"/>
      <c r="GO131" s="897"/>
      <c r="GP131" s="897"/>
      <c r="GQ131" s="897"/>
      <c r="GR131" s="897"/>
      <c r="GS131" s="897"/>
      <c r="GT131" s="897"/>
      <c r="GU131" s="897"/>
      <c r="GV131" s="897"/>
      <c r="GW131" s="897"/>
      <c r="GX131" s="897"/>
      <c r="GY131" s="897"/>
      <c r="GZ131" s="897"/>
      <c r="HA131" s="897"/>
      <c r="HB131" s="897"/>
      <c r="HC131" s="897"/>
      <c r="HD131" s="897"/>
      <c r="HE131" s="897"/>
      <c r="HF131" s="897"/>
      <c r="HG131" s="897"/>
      <c r="HH131" s="897"/>
      <c r="HI131" s="897"/>
      <c r="HJ131" s="897"/>
      <c r="HK131" s="897"/>
      <c r="HL131" s="897"/>
      <c r="HM131" s="897"/>
      <c r="HN131" s="897"/>
      <c r="HO131" s="897"/>
      <c r="HP131" s="897"/>
      <c r="HQ131" s="897"/>
      <c r="HR131" s="897"/>
      <c r="HS131" s="897"/>
      <c r="HT131" s="897"/>
      <c r="HU131" s="897"/>
      <c r="HV131" s="897"/>
      <c r="HW131" s="897"/>
      <c r="HX131" s="897"/>
      <c r="HY131" s="897"/>
      <c r="HZ131" s="897"/>
      <c r="IA131" s="897"/>
      <c r="IB131" s="897"/>
      <c r="IC131" s="897"/>
      <c r="ID131" s="897"/>
      <c r="IE131" s="897"/>
      <c r="IF131" s="897"/>
      <c r="IG131" s="897"/>
      <c r="IH131" s="897"/>
      <c r="II131" s="897"/>
      <c r="IJ131" s="897"/>
      <c r="IK131" s="897"/>
      <c r="IL131" s="897"/>
      <c r="IM131" s="897"/>
      <c r="IN131" s="897"/>
      <c r="IO131" s="897"/>
      <c r="IP131" s="897"/>
      <c r="IQ131" s="897"/>
      <c r="IR131" s="897"/>
      <c r="IS131" s="897"/>
      <c r="IT131" s="897"/>
      <c r="IU131" s="897"/>
      <c r="IV131" s="897"/>
      <c r="IW131" s="897"/>
      <c r="IX131" s="897"/>
      <c r="IY131" s="897"/>
      <c r="IZ131" s="897"/>
      <c r="JA131" s="897"/>
      <c r="JB131" s="897"/>
      <c r="JC131" s="897"/>
      <c r="JD131" s="897"/>
      <c r="JE131" s="897"/>
      <c r="JF131" s="897"/>
      <c r="JG131" s="897"/>
      <c r="JH131" s="897"/>
      <c r="JI131" s="897"/>
      <c r="JJ131" s="897"/>
      <c r="JK131" s="897"/>
      <c r="JL131" s="897"/>
      <c r="JM131" s="897"/>
      <c r="JN131" s="897"/>
      <c r="JO131" s="897"/>
      <c r="JP131" s="897"/>
      <c r="JQ131" s="897"/>
      <c r="JR131" s="897"/>
      <c r="JS131" s="897"/>
      <c r="JT131" s="897"/>
      <c r="JU131" s="897"/>
      <c r="JV131" s="897"/>
      <c r="JW131" s="897"/>
      <c r="JX131" s="897"/>
      <c r="JY131" s="897"/>
      <c r="JZ131" s="897"/>
      <c r="KA131" s="897"/>
      <c r="KB131" s="897"/>
      <c r="KC131" s="897"/>
      <c r="KD131" s="897"/>
      <c r="KE131" s="897"/>
      <c r="KF131" s="897"/>
      <c r="KG131" s="897"/>
      <c r="KH131" s="897"/>
      <c r="KI131" s="897"/>
      <c r="KJ131" s="897"/>
      <c r="KK131" s="897"/>
      <c r="KL131" s="897"/>
      <c r="KM131" s="897"/>
      <c r="KN131" s="897"/>
      <c r="KO131" s="897"/>
      <c r="KP131" s="897"/>
      <c r="KQ131" s="897"/>
      <c r="KR131" s="897"/>
      <c r="KS131" s="897"/>
      <c r="KT131" s="897"/>
      <c r="KU131" s="897"/>
      <c r="KV131" s="897"/>
      <c r="KW131" s="897"/>
      <c r="KX131" s="897"/>
      <c r="KY131" s="897"/>
      <c r="KZ131" s="897"/>
      <c r="LA131" s="897"/>
      <c r="LB131" s="897"/>
      <c r="LC131" s="897"/>
      <c r="LD131" s="897"/>
      <c r="LE131" s="897"/>
      <c r="LF131" s="897"/>
      <c r="LG131" s="897"/>
      <c r="LH131" s="897"/>
      <c r="LI131" s="897"/>
      <c r="LJ131" s="897"/>
      <c r="LK131" s="897"/>
      <c r="LL131" s="897"/>
      <c r="LM131" s="897"/>
      <c r="LN131" s="897"/>
      <c r="LO131" s="897"/>
      <c r="LP131" s="897"/>
      <c r="LQ131" s="897"/>
      <c r="LR131" s="897"/>
      <c r="LS131" s="897"/>
      <c r="LT131" s="897"/>
      <c r="LU131" s="897"/>
      <c r="LV131" s="897"/>
      <c r="LW131" s="897"/>
      <c r="LX131" s="897"/>
      <c r="LY131" s="897"/>
      <c r="LZ131" s="897"/>
      <c r="MA131" s="897"/>
      <c r="MB131" s="897"/>
      <c r="MC131" s="897"/>
      <c r="MD131" s="897"/>
      <c r="ME131" s="897"/>
      <c r="MF131" s="897"/>
      <c r="MG131" s="897"/>
      <c r="MH131" s="897"/>
      <c r="MI131" s="897"/>
      <c r="MJ131" s="897"/>
      <c r="MK131" s="897"/>
      <c r="ML131" s="897"/>
      <c r="MM131" s="897"/>
      <c r="MN131" s="897"/>
    </row>
    <row r="132" spans="1:352" s="898" customFormat="1" ht="20.100000000000001" customHeight="1" x14ac:dyDescent="0.2">
      <c r="A132" s="800" t="s">
        <v>233</v>
      </c>
      <c r="B132" s="813"/>
      <c r="C132" s="800" t="s">
        <v>547</v>
      </c>
      <c r="D132" s="826" t="s">
        <v>548</v>
      </c>
      <c r="E132" s="811" t="s">
        <v>549</v>
      </c>
      <c r="F132" s="805" t="s">
        <v>498</v>
      </c>
      <c r="G132" s="806" t="s">
        <v>373</v>
      </c>
      <c r="H132" s="809">
        <v>0</v>
      </c>
      <c r="I132" s="808">
        <v>0</v>
      </c>
      <c r="J132" s="895">
        <v>3000</v>
      </c>
      <c r="K132" s="896">
        <v>0</v>
      </c>
      <c r="L132" s="810">
        <f t="shared" si="1"/>
        <v>0</v>
      </c>
      <c r="M132" s="776"/>
      <c r="N132" s="776"/>
      <c r="O132" s="776"/>
      <c r="P132" s="776"/>
      <c r="Q132" s="776"/>
      <c r="R132" s="776"/>
      <c r="S132" s="776"/>
      <c r="T132" s="776"/>
      <c r="U132" s="776"/>
      <c r="V132" s="776"/>
      <c r="W132" s="776"/>
      <c r="X132" s="776"/>
      <c r="Y132" s="776"/>
      <c r="Z132" s="776"/>
      <c r="AA132" s="776"/>
      <c r="AB132" s="776"/>
      <c r="AC132" s="776"/>
      <c r="AD132" s="776"/>
      <c r="AE132" s="776"/>
      <c r="AF132" s="776"/>
      <c r="AG132" s="776"/>
      <c r="AH132" s="776"/>
      <c r="AI132" s="776"/>
      <c r="AJ132" s="776"/>
      <c r="AK132" s="776"/>
      <c r="AL132" s="897"/>
      <c r="AM132" s="897"/>
      <c r="AN132" s="897"/>
      <c r="AO132" s="897"/>
      <c r="AP132" s="897"/>
      <c r="AQ132" s="897"/>
      <c r="AR132" s="897"/>
      <c r="AS132" s="897"/>
      <c r="AT132" s="897"/>
      <c r="AU132" s="897"/>
      <c r="AV132" s="897"/>
      <c r="AW132" s="897"/>
      <c r="AX132" s="897"/>
      <c r="AY132" s="897"/>
      <c r="AZ132" s="897"/>
      <c r="BA132" s="897"/>
      <c r="BB132" s="897"/>
      <c r="BC132" s="897"/>
      <c r="BD132" s="897"/>
      <c r="BE132" s="897"/>
      <c r="BF132" s="897"/>
      <c r="BG132" s="897"/>
      <c r="BH132" s="897"/>
      <c r="BI132" s="897"/>
      <c r="BJ132" s="897"/>
      <c r="BK132" s="897"/>
      <c r="BL132" s="897"/>
      <c r="BM132" s="897"/>
      <c r="BN132" s="897"/>
      <c r="BO132" s="897"/>
      <c r="BP132" s="897"/>
      <c r="BQ132" s="897"/>
      <c r="BR132" s="897"/>
      <c r="BS132" s="897"/>
      <c r="BT132" s="897"/>
      <c r="BU132" s="897"/>
      <c r="BV132" s="897"/>
      <c r="BW132" s="897"/>
      <c r="BX132" s="897"/>
      <c r="BY132" s="897"/>
      <c r="BZ132" s="897"/>
      <c r="CA132" s="897"/>
      <c r="CB132" s="897"/>
      <c r="CC132" s="897"/>
      <c r="CD132" s="897"/>
      <c r="CE132" s="897"/>
      <c r="CF132" s="897"/>
      <c r="CG132" s="897"/>
      <c r="CH132" s="897"/>
      <c r="CI132" s="897"/>
      <c r="CJ132" s="897"/>
      <c r="CK132" s="897"/>
      <c r="CL132" s="897"/>
      <c r="CM132" s="897"/>
      <c r="CN132" s="897"/>
      <c r="CO132" s="897"/>
      <c r="CP132" s="897"/>
      <c r="CQ132" s="897"/>
      <c r="CR132" s="897"/>
      <c r="CS132" s="897"/>
      <c r="CT132" s="897"/>
      <c r="CU132" s="897"/>
      <c r="CV132" s="897"/>
      <c r="CW132" s="897"/>
      <c r="CX132" s="897"/>
      <c r="CY132" s="897"/>
      <c r="CZ132" s="897"/>
      <c r="DA132" s="897"/>
      <c r="DB132" s="897"/>
      <c r="DC132" s="897"/>
      <c r="DD132" s="897"/>
      <c r="DE132" s="897"/>
      <c r="DF132" s="897"/>
      <c r="DG132" s="897"/>
      <c r="DH132" s="897"/>
      <c r="DI132" s="897"/>
      <c r="DJ132" s="897"/>
      <c r="DK132" s="897"/>
      <c r="DL132" s="897"/>
      <c r="DM132" s="897"/>
      <c r="DN132" s="897"/>
      <c r="DO132" s="897"/>
      <c r="DP132" s="897"/>
      <c r="DQ132" s="897"/>
      <c r="DR132" s="897"/>
      <c r="DS132" s="897"/>
      <c r="DT132" s="897"/>
      <c r="DU132" s="897"/>
      <c r="DV132" s="897"/>
      <c r="DW132" s="897"/>
      <c r="DX132" s="897"/>
      <c r="DY132" s="897"/>
      <c r="DZ132" s="897"/>
      <c r="EA132" s="897"/>
      <c r="EB132" s="897"/>
      <c r="EC132" s="897"/>
      <c r="ED132" s="897"/>
      <c r="EE132" s="897"/>
      <c r="EF132" s="897"/>
      <c r="EG132" s="897"/>
      <c r="EH132" s="897"/>
      <c r="EI132" s="897"/>
      <c r="EJ132" s="897"/>
      <c r="EK132" s="897"/>
      <c r="EL132" s="897"/>
      <c r="EM132" s="897"/>
      <c r="EN132" s="897"/>
      <c r="EO132" s="897"/>
      <c r="EP132" s="897"/>
      <c r="EQ132" s="897"/>
      <c r="ER132" s="897"/>
      <c r="ES132" s="897"/>
      <c r="ET132" s="897"/>
      <c r="EU132" s="897"/>
      <c r="EV132" s="897"/>
      <c r="EW132" s="897"/>
      <c r="EX132" s="897"/>
      <c r="EY132" s="897"/>
      <c r="EZ132" s="897"/>
      <c r="FA132" s="897"/>
      <c r="FB132" s="897"/>
      <c r="FC132" s="897"/>
      <c r="FD132" s="897"/>
      <c r="FE132" s="897"/>
      <c r="FF132" s="897"/>
      <c r="FG132" s="897"/>
      <c r="FH132" s="897"/>
      <c r="FI132" s="897"/>
      <c r="FJ132" s="897"/>
      <c r="FK132" s="897"/>
      <c r="FL132" s="897"/>
      <c r="FM132" s="897"/>
      <c r="FN132" s="897"/>
      <c r="FO132" s="897"/>
      <c r="FP132" s="897"/>
      <c r="FQ132" s="897"/>
      <c r="FR132" s="897"/>
      <c r="FS132" s="897"/>
      <c r="FT132" s="897"/>
      <c r="FU132" s="897"/>
      <c r="FV132" s="897"/>
      <c r="FW132" s="897"/>
      <c r="FX132" s="897"/>
      <c r="FY132" s="897"/>
      <c r="FZ132" s="897"/>
      <c r="GA132" s="897"/>
      <c r="GB132" s="897"/>
      <c r="GC132" s="897"/>
      <c r="GD132" s="897"/>
      <c r="GE132" s="897"/>
      <c r="GF132" s="897"/>
      <c r="GG132" s="897"/>
      <c r="GH132" s="897"/>
      <c r="GI132" s="897"/>
      <c r="GJ132" s="897"/>
      <c r="GK132" s="897"/>
      <c r="GL132" s="897"/>
      <c r="GM132" s="897"/>
      <c r="GN132" s="897"/>
      <c r="GO132" s="897"/>
      <c r="GP132" s="897"/>
      <c r="GQ132" s="897"/>
      <c r="GR132" s="897"/>
      <c r="GS132" s="897"/>
      <c r="GT132" s="897"/>
      <c r="GU132" s="897"/>
      <c r="GV132" s="897"/>
      <c r="GW132" s="897"/>
      <c r="GX132" s="897"/>
      <c r="GY132" s="897"/>
      <c r="GZ132" s="897"/>
      <c r="HA132" s="897"/>
      <c r="HB132" s="897"/>
      <c r="HC132" s="897"/>
      <c r="HD132" s="897"/>
      <c r="HE132" s="897"/>
      <c r="HF132" s="897"/>
      <c r="HG132" s="897"/>
      <c r="HH132" s="897"/>
      <c r="HI132" s="897"/>
      <c r="HJ132" s="897"/>
      <c r="HK132" s="897"/>
      <c r="HL132" s="897"/>
      <c r="HM132" s="897"/>
      <c r="HN132" s="897"/>
      <c r="HO132" s="897"/>
      <c r="HP132" s="897"/>
      <c r="HQ132" s="897"/>
      <c r="HR132" s="897"/>
      <c r="HS132" s="897"/>
      <c r="HT132" s="897"/>
      <c r="HU132" s="897"/>
      <c r="HV132" s="897"/>
      <c r="HW132" s="897"/>
      <c r="HX132" s="897"/>
      <c r="HY132" s="897"/>
      <c r="HZ132" s="897"/>
      <c r="IA132" s="897"/>
      <c r="IB132" s="897"/>
      <c r="IC132" s="897"/>
      <c r="ID132" s="897"/>
      <c r="IE132" s="897"/>
      <c r="IF132" s="897"/>
      <c r="IG132" s="897"/>
      <c r="IH132" s="897"/>
      <c r="II132" s="897"/>
      <c r="IJ132" s="897"/>
      <c r="IK132" s="897"/>
      <c r="IL132" s="897"/>
      <c r="IM132" s="897"/>
      <c r="IN132" s="897"/>
      <c r="IO132" s="897"/>
      <c r="IP132" s="897"/>
      <c r="IQ132" s="897"/>
      <c r="IR132" s="897"/>
      <c r="IS132" s="897"/>
      <c r="IT132" s="897"/>
      <c r="IU132" s="897"/>
      <c r="IV132" s="897"/>
      <c r="IW132" s="897"/>
      <c r="IX132" s="897"/>
      <c r="IY132" s="897"/>
      <c r="IZ132" s="897"/>
      <c r="JA132" s="897"/>
      <c r="JB132" s="897"/>
      <c r="JC132" s="897"/>
      <c r="JD132" s="897"/>
      <c r="JE132" s="897"/>
      <c r="JF132" s="897"/>
      <c r="JG132" s="897"/>
      <c r="JH132" s="897"/>
      <c r="JI132" s="897"/>
      <c r="JJ132" s="897"/>
      <c r="JK132" s="897"/>
      <c r="JL132" s="897"/>
      <c r="JM132" s="897"/>
      <c r="JN132" s="897"/>
      <c r="JO132" s="897"/>
      <c r="JP132" s="897"/>
      <c r="JQ132" s="897"/>
      <c r="JR132" s="897"/>
      <c r="JS132" s="897"/>
      <c r="JT132" s="897"/>
      <c r="JU132" s="897"/>
      <c r="JV132" s="897"/>
      <c r="JW132" s="897"/>
      <c r="JX132" s="897"/>
      <c r="JY132" s="897"/>
      <c r="JZ132" s="897"/>
      <c r="KA132" s="897"/>
      <c r="KB132" s="897"/>
      <c r="KC132" s="897"/>
      <c r="KD132" s="897"/>
      <c r="KE132" s="897"/>
      <c r="KF132" s="897"/>
      <c r="KG132" s="897"/>
      <c r="KH132" s="897"/>
      <c r="KI132" s="897"/>
      <c r="KJ132" s="897"/>
      <c r="KK132" s="897"/>
      <c r="KL132" s="897"/>
      <c r="KM132" s="897"/>
      <c r="KN132" s="897"/>
      <c r="KO132" s="897"/>
      <c r="KP132" s="897"/>
      <c r="KQ132" s="897"/>
      <c r="KR132" s="897"/>
      <c r="KS132" s="897"/>
      <c r="KT132" s="897"/>
      <c r="KU132" s="897"/>
      <c r="KV132" s="897"/>
      <c r="KW132" s="897"/>
      <c r="KX132" s="897"/>
      <c r="KY132" s="897"/>
      <c r="KZ132" s="897"/>
      <c r="LA132" s="897"/>
      <c r="LB132" s="897"/>
      <c r="LC132" s="897"/>
      <c r="LD132" s="897"/>
      <c r="LE132" s="897"/>
      <c r="LF132" s="897"/>
      <c r="LG132" s="897"/>
      <c r="LH132" s="897"/>
      <c r="LI132" s="897"/>
      <c r="LJ132" s="897"/>
      <c r="LK132" s="897"/>
      <c r="LL132" s="897"/>
      <c r="LM132" s="897"/>
      <c r="LN132" s="897"/>
      <c r="LO132" s="897"/>
      <c r="LP132" s="897"/>
      <c r="LQ132" s="897"/>
      <c r="LR132" s="897"/>
      <c r="LS132" s="897"/>
      <c r="LT132" s="897"/>
      <c r="LU132" s="897"/>
      <c r="LV132" s="897"/>
      <c r="LW132" s="897"/>
      <c r="LX132" s="897"/>
      <c r="LY132" s="897"/>
      <c r="LZ132" s="897"/>
      <c r="MA132" s="897"/>
      <c r="MB132" s="897"/>
      <c r="MC132" s="897"/>
      <c r="MD132" s="897"/>
      <c r="ME132" s="897"/>
      <c r="MF132" s="897"/>
      <c r="MG132" s="897"/>
      <c r="MH132" s="897"/>
      <c r="MI132" s="897"/>
      <c r="MJ132" s="897"/>
      <c r="MK132" s="897"/>
      <c r="ML132" s="897"/>
      <c r="MM132" s="897"/>
      <c r="MN132" s="897"/>
    </row>
    <row r="133" spans="1:352" s="898" customFormat="1" ht="20.100000000000001" customHeight="1" x14ac:dyDescent="0.2">
      <c r="A133" s="802" t="s">
        <v>233</v>
      </c>
      <c r="B133" s="813"/>
      <c r="C133" s="800" t="s">
        <v>550</v>
      </c>
      <c r="D133" s="826" t="s">
        <v>551</v>
      </c>
      <c r="E133" s="811" t="s">
        <v>248</v>
      </c>
      <c r="F133" s="805"/>
      <c r="G133" s="806" t="s">
        <v>373</v>
      </c>
      <c r="H133" s="809">
        <v>0</v>
      </c>
      <c r="I133" s="808">
        <v>0</v>
      </c>
      <c r="J133" s="893">
        <v>700</v>
      </c>
      <c r="K133" s="899">
        <v>0</v>
      </c>
      <c r="L133" s="810">
        <f t="shared" si="1"/>
        <v>0</v>
      </c>
      <c r="M133" s="776"/>
      <c r="N133" s="776"/>
      <c r="O133" s="776"/>
      <c r="P133" s="776"/>
      <c r="Q133" s="776"/>
      <c r="R133" s="776"/>
      <c r="S133" s="776"/>
      <c r="T133" s="776"/>
      <c r="U133" s="776"/>
      <c r="V133" s="776"/>
      <c r="W133" s="776"/>
      <c r="X133" s="776"/>
      <c r="Y133" s="776"/>
      <c r="Z133" s="776"/>
      <c r="AA133" s="776"/>
      <c r="AB133" s="776"/>
      <c r="AC133" s="776"/>
      <c r="AD133" s="776"/>
      <c r="AE133" s="776"/>
      <c r="AF133" s="776"/>
      <c r="AG133" s="776"/>
      <c r="AH133" s="776"/>
      <c r="AI133" s="776"/>
      <c r="AJ133" s="776"/>
      <c r="AK133" s="776"/>
      <c r="AL133" s="897"/>
      <c r="AM133" s="897"/>
      <c r="AN133" s="897"/>
      <c r="AO133" s="897"/>
      <c r="AP133" s="897"/>
      <c r="AQ133" s="897"/>
      <c r="AR133" s="897"/>
      <c r="AS133" s="897"/>
      <c r="AT133" s="897"/>
      <c r="AU133" s="897"/>
      <c r="AV133" s="897"/>
      <c r="AW133" s="897"/>
      <c r="AX133" s="897"/>
      <c r="AY133" s="897"/>
      <c r="AZ133" s="897"/>
      <c r="BA133" s="897"/>
      <c r="BB133" s="897"/>
      <c r="BC133" s="897"/>
      <c r="BD133" s="897"/>
      <c r="BE133" s="897"/>
      <c r="BF133" s="897"/>
      <c r="BG133" s="897"/>
      <c r="BH133" s="897"/>
      <c r="BI133" s="897"/>
      <c r="BJ133" s="897"/>
      <c r="BK133" s="897"/>
      <c r="BL133" s="897"/>
      <c r="BM133" s="897"/>
      <c r="BN133" s="897"/>
      <c r="BO133" s="897"/>
      <c r="BP133" s="897"/>
      <c r="BQ133" s="897"/>
      <c r="BR133" s="897"/>
      <c r="BS133" s="897"/>
      <c r="BT133" s="897"/>
      <c r="BU133" s="897"/>
      <c r="BV133" s="897"/>
      <c r="BW133" s="897"/>
      <c r="BX133" s="897"/>
      <c r="BY133" s="897"/>
      <c r="BZ133" s="897"/>
      <c r="CA133" s="897"/>
      <c r="CB133" s="897"/>
      <c r="CC133" s="897"/>
      <c r="CD133" s="897"/>
      <c r="CE133" s="897"/>
      <c r="CF133" s="897"/>
      <c r="CG133" s="897"/>
      <c r="CH133" s="897"/>
      <c r="CI133" s="897"/>
      <c r="CJ133" s="897"/>
      <c r="CK133" s="897"/>
      <c r="CL133" s="897"/>
      <c r="CM133" s="897"/>
      <c r="CN133" s="897"/>
      <c r="CO133" s="897"/>
      <c r="CP133" s="897"/>
      <c r="CQ133" s="897"/>
      <c r="CR133" s="897"/>
      <c r="CS133" s="897"/>
      <c r="CT133" s="897"/>
      <c r="CU133" s="897"/>
      <c r="CV133" s="897"/>
      <c r="CW133" s="897"/>
      <c r="CX133" s="897"/>
      <c r="CY133" s="897"/>
      <c r="CZ133" s="897"/>
      <c r="DA133" s="897"/>
      <c r="DB133" s="897"/>
      <c r="DC133" s="897"/>
      <c r="DD133" s="897"/>
      <c r="DE133" s="897"/>
      <c r="DF133" s="897"/>
      <c r="DG133" s="897"/>
      <c r="DH133" s="897"/>
      <c r="DI133" s="897"/>
      <c r="DJ133" s="897"/>
      <c r="DK133" s="897"/>
      <c r="DL133" s="897"/>
      <c r="DM133" s="897"/>
      <c r="DN133" s="897"/>
      <c r="DO133" s="897"/>
      <c r="DP133" s="897"/>
      <c r="DQ133" s="897"/>
      <c r="DR133" s="897"/>
      <c r="DS133" s="897"/>
      <c r="DT133" s="897"/>
      <c r="DU133" s="897"/>
      <c r="DV133" s="897"/>
      <c r="DW133" s="897"/>
      <c r="DX133" s="897"/>
      <c r="DY133" s="897"/>
      <c r="DZ133" s="897"/>
      <c r="EA133" s="897"/>
      <c r="EB133" s="897"/>
      <c r="EC133" s="897"/>
      <c r="ED133" s="897"/>
      <c r="EE133" s="897"/>
      <c r="EF133" s="897"/>
      <c r="EG133" s="897"/>
      <c r="EH133" s="897"/>
      <c r="EI133" s="897"/>
      <c r="EJ133" s="897"/>
      <c r="EK133" s="897"/>
      <c r="EL133" s="897"/>
      <c r="EM133" s="897"/>
      <c r="EN133" s="897"/>
      <c r="EO133" s="897"/>
      <c r="EP133" s="897"/>
      <c r="EQ133" s="897"/>
      <c r="ER133" s="897"/>
      <c r="ES133" s="897"/>
      <c r="ET133" s="897"/>
      <c r="EU133" s="897"/>
      <c r="EV133" s="897"/>
      <c r="EW133" s="897"/>
      <c r="EX133" s="897"/>
      <c r="EY133" s="897"/>
      <c r="EZ133" s="897"/>
      <c r="FA133" s="897"/>
      <c r="FB133" s="897"/>
      <c r="FC133" s="897"/>
      <c r="FD133" s="897"/>
      <c r="FE133" s="897"/>
      <c r="FF133" s="897"/>
      <c r="FG133" s="897"/>
      <c r="FH133" s="897"/>
      <c r="FI133" s="897"/>
      <c r="FJ133" s="897"/>
      <c r="FK133" s="897"/>
      <c r="FL133" s="897"/>
      <c r="FM133" s="897"/>
      <c r="FN133" s="897"/>
      <c r="FO133" s="897"/>
      <c r="FP133" s="897"/>
      <c r="FQ133" s="897"/>
      <c r="FR133" s="897"/>
      <c r="FS133" s="897"/>
      <c r="FT133" s="897"/>
      <c r="FU133" s="897"/>
      <c r="FV133" s="897"/>
      <c r="FW133" s="897"/>
      <c r="FX133" s="897"/>
      <c r="FY133" s="897"/>
      <c r="FZ133" s="897"/>
      <c r="GA133" s="897"/>
      <c r="GB133" s="897"/>
      <c r="GC133" s="897"/>
      <c r="GD133" s="897"/>
      <c r="GE133" s="897"/>
      <c r="GF133" s="897"/>
      <c r="GG133" s="897"/>
      <c r="GH133" s="897"/>
      <c r="GI133" s="897"/>
      <c r="GJ133" s="897"/>
      <c r="GK133" s="897"/>
      <c r="GL133" s="897"/>
      <c r="GM133" s="897"/>
      <c r="GN133" s="897"/>
      <c r="GO133" s="897"/>
      <c r="GP133" s="897"/>
      <c r="GQ133" s="897"/>
      <c r="GR133" s="897"/>
      <c r="GS133" s="897"/>
      <c r="GT133" s="897"/>
      <c r="GU133" s="897"/>
      <c r="GV133" s="897"/>
      <c r="GW133" s="897"/>
      <c r="GX133" s="897"/>
      <c r="GY133" s="897"/>
      <c r="GZ133" s="897"/>
      <c r="HA133" s="897"/>
      <c r="HB133" s="897"/>
      <c r="HC133" s="897"/>
      <c r="HD133" s="897"/>
      <c r="HE133" s="897"/>
      <c r="HF133" s="897"/>
      <c r="HG133" s="897"/>
      <c r="HH133" s="897"/>
      <c r="HI133" s="897"/>
      <c r="HJ133" s="897"/>
      <c r="HK133" s="897"/>
      <c r="HL133" s="897"/>
      <c r="HM133" s="897"/>
      <c r="HN133" s="897"/>
      <c r="HO133" s="897"/>
      <c r="HP133" s="897"/>
      <c r="HQ133" s="897"/>
      <c r="HR133" s="897"/>
      <c r="HS133" s="897"/>
      <c r="HT133" s="897"/>
      <c r="HU133" s="897"/>
      <c r="HV133" s="897"/>
      <c r="HW133" s="897"/>
      <c r="HX133" s="897"/>
      <c r="HY133" s="897"/>
      <c r="HZ133" s="897"/>
      <c r="IA133" s="897"/>
      <c r="IB133" s="897"/>
      <c r="IC133" s="897"/>
      <c r="ID133" s="897"/>
      <c r="IE133" s="897"/>
      <c r="IF133" s="897"/>
      <c r="IG133" s="897"/>
      <c r="IH133" s="897"/>
      <c r="II133" s="897"/>
      <c r="IJ133" s="897"/>
      <c r="IK133" s="897"/>
      <c r="IL133" s="897"/>
      <c r="IM133" s="897"/>
      <c r="IN133" s="897"/>
      <c r="IO133" s="897"/>
      <c r="IP133" s="897"/>
      <c r="IQ133" s="897"/>
      <c r="IR133" s="897"/>
      <c r="IS133" s="897"/>
      <c r="IT133" s="897"/>
      <c r="IU133" s="897"/>
      <c r="IV133" s="897"/>
      <c r="IW133" s="897"/>
      <c r="IX133" s="897"/>
      <c r="IY133" s="897"/>
      <c r="IZ133" s="897"/>
      <c r="JA133" s="897"/>
      <c r="JB133" s="897"/>
      <c r="JC133" s="897"/>
      <c r="JD133" s="897"/>
      <c r="JE133" s="897"/>
      <c r="JF133" s="897"/>
      <c r="JG133" s="897"/>
      <c r="JH133" s="897"/>
      <c r="JI133" s="897"/>
      <c r="JJ133" s="897"/>
      <c r="JK133" s="897"/>
      <c r="JL133" s="897"/>
      <c r="JM133" s="897"/>
      <c r="JN133" s="897"/>
      <c r="JO133" s="897"/>
      <c r="JP133" s="897"/>
      <c r="JQ133" s="897"/>
      <c r="JR133" s="897"/>
      <c r="JS133" s="897"/>
      <c r="JT133" s="897"/>
      <c r="JU133" s="897"/>
      <c r="JV133" s="897"/>
      <c r="JW133" s="897"/>
      <c r="JX133" s="897"/>
      <c r="JY133" s="897"/>
      <c r="JZ133" s="897"/>
      <c r="KA133" s="897"/>
      <c r="KB133" s="897"/>
      <c r="KC133" s="897"/>
      <c r="KD133" s="897"/>
      <c r="KE133" s="897"/>
      <c r="KF133" s="897"/>
      <c r="KG133" s="897"/>
      <c r="KH133" s="897"/>
      <c r="KI133" s="897"/>
      <c r="KJ133" s="897"/>
      <c r="KK133" s="897"/>
      <c r="KL133" s="897"/>
      <c r="KM133" s="897"/>
      <c r="KN133" s="897"/>
      <c r="KO133" s="897"/>
      <c r="KP133" s="897"/>
      <c r="KQ133" s="897"/>
      <c r="KR133" s="897"/>
      <c r="KS133" s="897"/>
      <c r="KT133" s="897"/>
      <c r="KU133" s="897"/>
      <c r="KV133" s="897"/>
      <c r="KW133" s="897"/>
      <c r="KX133" s="897"/>
      <c r="KY133" s="897"/>
      <c r="KZ133" s="897"/>
      <c r="LA133" s="897"/>
      <c r="LB133" s="897"/>
      <c r="LC133" s="897"/>
      <c r="LD133" s="897"/>
      <c r="LE133" s="897"/>
      <c r="LF133" s="897"/>
      <c r="LG133" s="897"/>
      <c r="LH133" s="897"/>
      <c r="LI133" s="897"/>
      <c r="LJ133" s="897"/>
      <c r="LK133" s="897"/>
      <c r="LL133" s="897"/>
      <c r="LM133" s="897"/>
      <c r="LN133" s="897"/>
      <c r="LO133" s="897"/>
      <c r="LP133" s="897"/>
      <c r="LQ133" s="897"/>
      <c r="LR133" s="897"/>
      <c r="LS133" s="897"/>
      <c r="LT133" s="897"/>
      <c r="LU133" s="897"/>
      <c r="LV133" s="897"/>
      <c r="LW133" s="897"/>
      <c r="LX133" s="897"/>
      <c r="LY133" s="897"/>
      <c r="LZ133" s="897"/>
      <c r="MA133" s="897"/>
      <c r="MB133" s="897"/>
      <c r="MC133" s="897"/>
      <c r="MD133" s="897"/>
      <c r="ME133" s="897"/>
      <c r="MF133" s="897"/>
      <c r="MG133" s="897"/>
      <c r="MH133" s="897"/>
      <c r="MI133" s="897"/>
      <c r="MJ133" s="897"/>
      <c r="MK133" s="897"/>
      <c r="ML133" s="897"/>
      <c r="MM133" s="897"/>
      <c r="MN133" s="897"/>
    </row>
    <row r="134" spans="1:352" s="898" customFormat="1" ht="20.100000000000001" customHeight="1" x14ac:dyDescent="0.2">
      <c r="A134" s="802" t="s">
        <v>233</v>
      </c>
      <c r="B134" s="813"/>
      <c r="C134" s="800" t="s">
        <v>552</v>
      </c>
      <c r="D134" s="826" t="s">
        <v>553</v>
      </c>
      <c r="E134" s="811" t="s">
        <v>507</v>
      </c>
      <c r="F134" s="805"/>
      <c r="G134" s="806" t="s">
        <v>373</v>
      </c>
      <c r="H134" s="809">
        <v>178</v>
      </c>
      <c r="I134" s="808">
        <v>0</v>
      </c>
      <c r="J134" s="895">
        <v>178</v>
      </c>
      <c r="K134" s="896">
        <v>178</v>
      </c>
      <c r="L134" s="810">
        <f t="shared" si="1"/>
        <v>100</v>
      </c>
      <c r="M134" s="776"/>
      <c r="N134" s="776"/>
      <c r="O134" s="776"/>
      <c r="P134" s="776"/>
      <c r="Q134" s="776"/>
      <c r="R134" s="776"/>
      <c r="S134" s="776"/>
      <c r="T134" s="776"/>
      <c r="U134" s="776"/>
      <c r="V134" s="776"/>
      <c r="W134" s="776"/>
      <c r="X134" s="776"/>
      <c r="Y134" s="776"/>
      <c r="Z134" s="776"/>
      <c r="AA134" s="776"/>
      <c r="AB134" s="776"/>
      <c r="AC134" s="776"/>
      <c r="AD134" s="776"/>
      <c r="AE134" s="776"/>
      <c r="AF134" s="776"/>
      <c r="AG134" s="776"/>
      <c r="AH134" s="776"/>
      <c r="AI134" s="776"/>
      <c r="AJ134" s="776"/>
      <c r="AK134" s="776"/>
      <c r="AL134" s="897"/>
      <c r="AM134" s="897"/>
      <c r="AN134" s="897"/>
      <c r="AO134" s="897"/>
      <c r="AP134" s="897"/>
      <c r="AQ134" s="897"/>
      <c r="AR134" s="897"/>
      <c r="AS134" s="897"/>
      <c r="AT134" s="897"/>
      <c r="AU134" s="897"/>
      <c r="AV134" s="897"/>
      <c r="AW134" s="897"/>
      <c r="AX134" s="897"/>
      <c r="AY134" s="897"/>
      <c r="AZ134" s="897"/>
      <c r="BA134" s="897"/>
      <c r="BB134" s="897"/>
      <c r="BC134" s="897"/>
      <c r="BD134" s="897"/>
      <c r="BE134" s="897"/>
      <c r="BF134" s="897"/>
      <c r="BG134" s="897"/>
      <c r="BH134" s="897"/>
      <c r="BI134" s="897"/>
      <c r="BJ134" s="897"/>
      <c r="BK134" s="897"/>
      <c r="BL134" s="897"/>
      <c r="BM134" s="897"/>
      <c r="BN134" s="897"/>
      <c r="BO134" s="897"/>
      <c r="BP134" s="897"/>
      <c r="BQ134" s="897"/>
      <c r="BR134" s="897"/>
      <c r="BS134" s="897"/>
      <c r="BT134" s="897"/>
      <c r="BU134" s="897"/>
      <c r="BV134" s="897"/>
      <c r="BW134" s="897"/>
      <c r="BX134" s="897"/>
      <c r="BY134" s="897"/>
      <c r="BZ134" s="897"/>
      <c r="CA134" s="897"/>
      <c r="CB134" s="897"/>
      <c r="CC134" s="897"/>
      <c r="CD134" s="897"/>
      <c r="CE134" s="897"/>
      <c r="CF134" s="897"/>
      <c r="CG134" s="897"/>
      <c r="CH134" s="897"/>
      <c r="CI134" s="897"/>
      <c r="CJ134" s="897"/>
      <c r="CK134" s="897"/>
      <c r="CL134" s="897"/>
      <c r="CM134" s="897"/>
      <c r="CN134" s="897"/>
      <c r="CO134" s="897"/>
      <c r="CP134" s="897"/>
      <c r="CQ134" s="897"/>
      <c r="CR134" s="897"/>
      <c r="CS134" s="897"/>
      <c r="CT134" s="897"/>
      <c r="CU134" s="897"/>
      <c r="CV134" s="897"/>
      <c r="CW134" s="897"/>
      <c r="CX134" s="897"/>
      <c r="CY134" s="897"/>
      <c r="CZ134" s="897"/>
      <c r="DA134" s="897"/>
      <c r="DB134" s="897"/>
      <c r="DC134" s="897"/>
      <c r="DD134" s="897"/>
      <c r="DE134" s="897"/>
      <c r="DF134" s="897"/>
      <c r="DG134" s="897"/>
      <c r="DH134" s="897"/>
      <c r="DI134" s="897"/>
      <c r="DJ134" s="897"/>
      <c r="DK134" s="897"/>
      <c r="DL134" s="897"/>
      <c r="DM134" s="897"/>
      <c r="DN134" s="897"/>
      <c r="DO134" s="897"/>
      <c r="DP134" s="897"/>
      <c r="DQ134" s="897"/>
      <c r="DR134" s="897"/>
      <c r="DS134" s="897"/>
      <c r="DT134" s="897"/>
      <c r="DU134" s="897"/>
      <c r="DV134" s="897"/>
      <c r="DW134" s="897"/>
      <c r="DX134" s="897"/>
      <c r="DY134" s="897"/>
      <c r="DZ134" s="897"/>
      <c r="EA134" s="897"/>
      <c r="EB134" s="897"/>
      <c r="EC134" s="897"/>
      <c r="ED134" s="897"/>
      <c r="EE134" s="897"/>
      <c r="EF134" s="897"/>
      <c r="EG134" s="897"/>
      <c r="EH134" s="897"/>
      <c r="EI134" s="897"/>
      <c r="EJ134" s="897"/>
      <c r="EK134" s="897"/>
      <c r="EL134" s="897"/>
      <c r="EM134" s="897"/>
      <c r="EN134" s="897"/>
      <c r="EO134" s="897"/>
      <c r="EP134" s="897"/>
      <c r="EQ134" s="897"/>
      <c r="ER134" s="897"/>
      <c r="ES134" s="897"/>
      <c r="ET134" s="897"/>
      <c r="EU134" s="897"/>
      <c r="EV134" s="897"/>
      <c r="EW134" s="897"/>
      <c r="EX134" s="897"/>
      <c r="EY134" s="897"/>
      <c r="EZ134" s="897"/>
      <c r="FA134" s="897"/>
      <c r="FB134" s="897"/>
      <c r="FC134" s="897"/>
      <c r="FD134" s="897"/>
      <c r="FE134" s="897"/>
      <c r="FF134" s="897"/>
      <c r="FG134" s="897"/>
      <c r="FH134" s="897"/>
      <c r="FI134" s="897"/>
      <c r="FJ134" s="897"/>
      <c r="FK134" s="897"/>
      <c r="FL134" s="897"/>
      <c r="FM134" s="897"/>
      <c r="FN134" s="897"/>
      <c r="FO134" s="897"/>
      <c r="FP134" s="897"/>
      <c r="FQ134" s="897"/>
      <c r="FR134" s="897"/>
      <c r="FS134" s="897"/>
      <c r="FT134" s="897"/>
      <c r="FU134" s="897"/>
      <c r="FV134" s="897"/>
      <c r="FW134" s="897"/>
      <c r="FX134" s="897"/>
      <c r="FY134" s="897"/>
      <c r="FZ134" s="897"/>
      <c r="GA134" s="897"/>
      <c r="GB134" s="897"/>
      <c r="GC134" s="897"/>
      <c r="GD134" s="897"/>
      <c r="GE134" s="897"/>
      <c r="GF134" s="897"/>
      <c r="GG134" s="897"/>
      <c r="GH134" s="897"/>
      <c r="GI134" s="897"/>
      <c r="GJ134" s="897"/>
      <c r="GK134" s="897"/>
      <c r="GL134" s="897"/>
      <c r="GM134" s="897"/>
      <c r="GN134" s="897"/>
      <c r="GO134" s="897"/>
      <c r="GP134" s="897"/>
      <c r="GQ134" s="897"/>
      <c r="GR134" s="897"/>
      <c r="GS134" s="897"/>
      <c r="GT134" s="897"/>
      <c r="GU134" s="897"/>
      <c r="GV134" s="897"/>
      <c r="GW134" s="897"/>
      <c r="GX134" s="897"/>
      <c r="GY134" s="897"/>
      <c r="GZ134" s="897"/>
      <c r="HA134" s="897"/>
      <c r="HB134" s="897"/>
      <c r="HC134" s="897"/>
      <c r="HD134" s="897"/>
      <c r="HE134" s="897"/>
      <c r="HF134" s="897"/>
      <c r="HG134" s="897"/>
      <c r="HH134" s="897"/>
      <c r="HI134" s="897"/>
      <c r="HJ134" s="897"/>
      <c r="HK134" s="897"/>
      <c r="HL134" s="897"/>
      <c r="HM134" s="897"/>
      <c r="HN134" s="897"/>
      <c r="HO134" s="897"/>
      <c r="HP134" s="897"/>
      <c r="HQ134" s="897"/>
      <c r="HR134" s="897"/>
      <c r="HS134" s="897"/>
      <c r="HT134" s="897"/>
      <c r="HU134" s="897"/>
      <c r="HV134" s="897"/>
      <c r="HW134" s="897"/>
      <c r="HX134" s="897"/>
      <c r="HY134" s="897"/>
      <c r="HZ134" s="897"/>
      <c r="IA134" s="897"/>
      <c r="IB134" s="897"/>
      <c r="IC134" s="897"/>
      <c r="ID134" s="897"/>
      <c r="IE134" s="897"/>
      <c r="IF134" s="897"/>
      <c r="IG134" s="897"/>
      <c r="IH134" s="897"/>
      <c r="II134" s="897"/>
      <c r="IJ134" s="897"/>
      <c r="IK134" s="897"/>
      <c r="IL134" s="897"/>
      <c r="IM134" s="897"/>
      <c r="IN134" s="897"/>
      <c r="IO134" s="897"/>
      <c r="IP134" s="897"/>
      <c r="IQ134" s="897"/>
      <c r="IR134" s="897"/>
      <c r="IS134" s="897"/>
      <c r="IT134" s="897"/>
      <c r="IU134" s="897"/>
      <c r="IV134" s="897"/>
      <c r="IW134" s="897"/>
      <c r="IX134" s="897"/>
      <c r="IY134" s="897"/>
      <c r="IZ134" s="897"/>
      <c r="JA134" s="897"/>
      <c r="JB134" s="897"/>
      <c r="JC134" s="897"/>
      <c r="JD134" s="897"/>
      <c r="JE134" s="897"/>
      <c r="JF134" s="897"/>
      <c r="JG134" s="897"/>
      <c r="JH134" s="897"/>
      <c r="JI134" s="897"/>
      <c r="JJ134" s="897"/>
      <c r="JK134" s="897"/>
      <c r="JL134" s="897"/>
      <c r="JM134" s="897"/>
      <c r="JN134" s="897"/>
      <c r="JO134" s="897"/>
      <c r="JP134" s="897"/>
      <c r="JQ134" s="897"/>
      <c r="JR134" s="897"/>
      <c r="JS134" s="897"/>
      <c r="JT134" s="897"/>
      <c r="JU134" s="897"/>
      <c r="JV134" s="897"/>
      <c r="JW134" s="897"/>
      <c r="JX134" s="897"/>
      <c r="JY134" s="897"/>
      <c r="JZ134" s="897"/>
      <c r="KA134" s="897"/>
      <c r="KB134" s="897"/>
      <c r="KC134" s="897"/>
      <c r="KD134" s="897"/>
      <c r="KE134" s="897"/>
      <c r="KF134" s="897"/>
      <c r="KG134" s="897"/>
      <c r="KH134" s="897"/>
      <c r="KI134" s="897"/>
      <c r="KJ134" s="897"/>
      <c r="KK134" s="897"/>
      <c r="KL134" s="897"/>
      <c r="KM134" s="897"/>
      <c r="KN134" s="897"/>
      <c r="KO134" s="897"/>
      <c r="KP134" s="897"/>
      <c r="KQ134" s="897"/>
      <c r="KR134" s="897"/>
      <c r="KS134" s="897"/>
      <c r="KT134" s="897"/>
      <c r="KU134" s="897"/>
      <c r="KV134" s="897"/>
      <c r="KW134" s="897"/>
      <c r="KX134" s="897"/>
      <c r="KY134" s="897"/>
      <c r="KZ134" s="897"/>
      <c r="LA134" s="897"/>
      <c r="LB134" s="897"/>
      <c r="LC134" s="897"/>
      <c r="LD134" s="897"/>
      <c r="LE134" s="897"/>
      <c r="LF134" s="897"/>
      <c r="LG134" s="897"/>
      <c r="LH134" s="897"/>
      <c r="LI134" s="897"/>
      <c r="LJ134" s="897"/>
      <c r="LK134" s="897"/>
      <c r="LL134" s="897"/>
      <c r="LM134" s="897"/>
      <c r="LN134" s="897"/>
      <c r="LO134" s="897"/>
      <c r="LP134" s="897"/>
      <c r="LQ134" s="897"/>
      <c r="LR134" s="897"/>
      <c r="LS134" s="897"/>
      <c r="LT134" s="897"/>
      <c r="LU134" s="897"/>
      <c r="LV134" s="897"/>
      <c r="LW134" s="897"/>
      <c r="LX134" s="897"/>
      <c r="LY134" s="897"/>
      <c r="LZ134" s="897"/>
      <c r="MA134" s="897"/>
      <c r="MB134" s="897"/>
      <c r="MC134" s="897"/>
      <c r="MD134" s="897"/>
      <c r="ME134" s="897"/>
      <c r="MF134" s="897"/>
      <c r="MG134" s="897"/>
      <c r="MH134" s="897"/>
      <c r="MI134" s="897"/>
      <c r="MJ134" s="897"/>
      <c r="MK134" s="897"/>
      <c r="ML134" s="897"/>
      <c r="MM134" s="897"/>
      <c r="MN134" s="897"/>
    </row>
    <row r="135" spans="1:352" s="898" customFormat="1" ht="20.100000000000001" customHeight="1" x14ac:dyDescent="0.2">
      <c r="A135" s="802" t="s">
        <v>233</v>
      </c>
      <c r="B135" s="813"/>
      <c r="C135" s="800" t="s">
        <v>245</v>
      </c>
      <c r="D135" s="826" t="s">
        <v>554</v>
      </c>
      <c r="E135" s="811" t="s">
        <v>555</v>
      </c>
      <c r="F135" s="805"/>
      <c r="G135" s="806" t="s">
        <v>373</v>
      </c>
      <c r="H135" s="809">
        <v>148</v>
      </c>
      <c r="I135" s="808">
        <v>0</v>
      </c>
      <c r="J135" s="895">
        <v>148</v>
      </c>
      <c r="K135" s="896">
        <v>148</v>
      </c>
      <c r="L135" s="810">
        <f t="shared" si="1"/>
        <v>100</v>
      </c>
      <c r="M135" s="776"/>
      <c r="N135" s="776"/>
      <c r="O135" s="776"/>
      <c r="P135" s="776"/>
      <c r="Q135" s="776"/>
      <c r="R135" s="776"/>
      <c r="S135" s="776"/>
      <c r="T135" s="776"/>
      <c r="U135" s="776"/>
      <c r="V135" s="776"/>
      <c r="W135" s="776"/>
      <c r="X135" s="776"/>
      <c r="Y135" s="776"/>
      <c r="Z135" s="776"/>
      <c r="AA135" s="776"/>
      <c r="AB135" s="776"/>
      <c r="AC135" s="776"/>
      <c r="AD135" s="776"/>
      <c r="AE135" s="776"/>
      <c r="AF135" s="776"/>
      <c r="AG135" s="776"/>
      <c r="AH135" s="776"/>
      <c r="AI135" s="776"/>
      <c r="AJ135" s="776"/>
      <c r="AK135" s="776"/>
      <c r="AL135" s="897"/>
      <c r="AM135" s="897"/>
      <c r="AN135" s="897"/>
      <c r="AO135" s="897"/>
      <c r="AP135" s="897"/>
      <c r="AQ135" s="897"/>
      <c r="AR135" s="897"/>
      <c r="AS135" s="897"/>
      <c r="AT135" s="897"/>
      <c r="AU135" s="897"/>
      <c r="AV135" s="897"/>
      <c r="AW135" s="897"/>
      <c r="AX135" s="897"/>
      <c r="AY135" s="897"/>
      <c r="AZ135" s="897"/>
      <c r="BA135" s="897"/>
      <c r="BB135" s="897"/>
      <c r="BC135" s="897"/>
      <c r="BD135" s="897"/>
      <c r="BE135" s="897"/>
      <c r="BF135" s="897"/>
      <c r="BG135" s="897"/>
      <c r="BH135" s="897"/>
      <c r="BI135" s="897"/>
      <c r="BJ135" s="897"/>
      <c r="BK135" s="897"/>
      <c r="BL135" s="897"/>
      <c r="BM135" s="897"/>
      <c r="BN135" s="897"/>
      <c r="BO135" s="897"/>
      <c r="BP135" s="897"/>
      <c r="BQ135" s="897"/>
      <c r="BR135" s="897"/>
      <c r="BS135" s="897"/>
      <c r="BT135" s="897"/>
      <c r="BU135" s="897"/>
      <c r="BV135" s="897"/>
      <c r="BW135" s="897"/>
      <c r="BX135" s="897"/>
      <c r="BY135" s="897"/>
      <c r="BZ135" s="897"/>
      <c r="CA135" s="897"/>
      <c r="CB135" s="897"/>
      <c r="CC135" s="897"/>
      <c r="CD135" s="897"/>
      <c r="CE135" s="897"/>
      <c r="CF135" s="897"/>
      <c r="CG135" s="897"/>
      <c r="CH135" s="897"/>
      <c r="CI135" s="897"/>
      <c r="CJ135" s="897"/>
      <c r="CK135" s="897"/>
      <c r="CL135" s="897"/>
      <c r="CM135" s="897"/>
      <c r="CN135" s="897"/>
      <c r="CO135" s="897"/>
      <c r="CP135" s="897"/>
      <c r="CQ135" s="897"/>
      <c r="CR135" s="897"/>
      <c r="CS135" s="897"/>
      <c r="CT135" s="897"/>
      <c r="CU135" s="897"/>
      <c r="CV135" s="897"/>
      <c r="CW135" s="897"/>
      <c r="CX135" s="897"/>
      <c r="CY135" s="897"/>
      <c r="CZ135" s="897"/>
      <c r="DA135" s="897"/>
      <c r="DB135" s="897"/>
      <c r="DC135" s="897"/>
      <c r="DD135" s="897"/>
      <c r="DE135" s="897"/>
      <c r="DF135" s="897"/>
      <c r="DG135" s="897"/>
      <c r="DH135" s="897"/>
      <c r="DI135" s="897"/>
      <c r="DJ135" s="897"/>
      <c r="DK135" s="897"/>
      <c r="DL135" s="897"/>
      <c r="DM135" s="897"/>
      <c r="DN135" s="897"/>
      <c r="DO135" s="897"/>
      <c r="DP135" s="897"/>
      <c r="DQ135" s="897"/>
      <c r="DR135" s="897"/>
      <c r="DS135" s="897"/>
      <c r="DT135" s="897"/>
      <c r="DU135" s="897"/>
      <c r="DV135" s="897"/>
      <c r="DW135" s="897"/>
      <c r="DX135" s="897"/>
      <c r="DY135" s="897"/>
      <c r="DZ135" s="897"/>
      <c r="EA135" s="897"/>
      <c r="EB135" s="897"/>
      <c r="EC135" s="897"/>
      <c r="ED135" s="897"/>
      <c r="EE135" s="897"/>
      <c r="EF135" s="897"/>
      <c r="EG135" s="897"/>
      <c r="EH135" s="897"/>
      <c r="EI135" s="897"/>
      <c r="EJ135" s="897"/>
      <c r="EK135" s="897"/>
      <c r="EL135" s="897"/>
      <c r="EM135" s="897"/>
      <c r="EN135" s="897"/>
      <c r="EO135" s="897"/>
      <c r="EP135" s="897"/>
      <c r="EQ135" s="897"/>
      <c r="ER135" s="897"/>
      <c r="ES135" s="897"/>
      <c r="ET135" s="897"/>
      <c r="EU135" s="897"/>
      <c r="EV135" s="897"/>
      <c r="EW135" s="897"/>
      <c r="EX135" s="897"/>
      <c r="EY135" s="897"/>
      <c r="EZ135" s="897"/>
      <c r="FA135" s="897"/>
      <c r="FB135" s="897"/>
      <c r="FC135" s="897"/>
      <c r="FD135" s="897"/>
      <c r="FE135" s="897"/>
      <c r="FF135" s="897"/>
      <c r="FG135" s="897"/>
      <c r="FH135" s="897"/>
      <c r="FI135" s="897"/>
      <c r="FJ135" s="897"/>
      <c r="FK135" s="897"/>
      <c r="FL135" s="897"/>
      <c r="FM135" s="897"/>
      <c r="FN135" s="897"/>
      <c r="FO135" s="897"/>
      <c r="FP135" s="897"/>
      <c r="FQ135" s="897"/>
      <c r="FR135" s="897"/>
      <c r="FS135" s="897"/>
      <c r="FT135" s="897"/>
      <c r="FU135" s="897"/>
      <c r="FV135" s="897"/>
      <c r="FW135" s="897"/>
      <c r="FX135" s="897"/>
      <c r="FY135" s="897"/>
      <c r="FZ135" s="897"/>
      <c r="GA135" s="897"/>
      <c r="GB135" s="897"/>
      <c r="GC135" s="897"/>
      <c r="GD135" s="897"/>
      <c r="GE135" s="897"/>
      <c r="GF135" s="897"/>
      <c r="GG135" s="897"/>
      <c r="GH135" s="897"/>
      <c r="GI135" s="897"/>
      <c r="GJ135" s="897"/>
      <c r="GK135" s="897"/>
      <c r="GL135" s="897"/>
      <c r="GM135" s="897"/>
      <c r="GN135" s="897"/>
      <c r="GO135" s="897"/>
      <c r="GP135" s="897"/>
      <c r="GQ135" s="897"/>
      <c r="GR135" s="897"/>
      <c r="GS135" s="897"/>
      <c r="GT135" s="897"/>
      <c r="GU135" s="897"/>
      <c r="GV135" s="897"/>
      <c r="GW135" s="897"/>
      <c r="GX135" s="897"/>
      <c r="GY135" s="897"/>
      <c r="GZ135" s="897"/>
      <c r="HA135" s="897"/>
      <c r="HB135" s="897"/>
      <c r="HC135" s="897"/>
      <c r="HD135" s="897"/>
      <c r="HE135" s="897"/>
      <c r="HF135" s="897"/>
      <c r="HG135" s="897"/>
      <c r="HH135" s="897"/>
      <c r="HI135" s="897"/>
      <c r="HJ135" s="897"/>
      <c r="HK135" s="897"/>
      <c r="HL135" s="897"/>
      <c r="HM135" s="897"/>
      <c r="HN135" s="897"/>
      <c r="HO135" s="897"/>
      <c r="HP135" s="897"/>
      <c r="HQ135" s="897"/>
      <c r="HR135" s="897"/>
      <c r="HS135" s="897"/>
      <c r="HT135" s="897"/>
      <c r="HU135" s="897"/>
      <c r="HV135" s="897"/>
      <c r="HW135" s="897"/>
      <c r="HX135" s="897"/>
      <c r="HY135" s="897"/>
      <c r="HZ135" s="897"/>
      <c r="IA135" s="897"/>
      <c r="IB135" s="897"/>
      <c r="IC135" s="897"/>
      <c r="ID135" s="897"/>
      <c r="IE135" s="897"/>
      <c r="IF135" s="897"/>
      <c r="IG135" s="897"/>
      <c r="IH135" s="897"/>
      <c r="II135" s="897"/>
      <c r="IJ135" s="897"/>
      <c r="IK135" s="897"/>
      <c r="IL135" s="897"/>
      <c r="IM135" s="897"/>
      <c r="IN135" s="897"/>
      <c r="IO135" s="897"/>
      <c r="IP135" s="897"/>
      <c r="IQ135" s="897"/>
      <c r="IR135" s="897"/>
      <c r="IS135" s="897"/>
      <c r="IT135" s="897"/>
      <c r="IU135" s="897"/>
      <c r="IV135" s="897"/>
      <c r="IW135" s="897"/>
      <c r="IX135" s="897"/>
      <c r="IY135" s="897"/>
      <c r="IZ135" s="897"/>
      <c r="JA135" s="897"/>
      <c r="JB135" s="897"/>
      <c r="JC135" s="897"/>
      <c r="JD135" s="897"/>
      <c r="JE135" s="897"/>
      <c r="JF135" s="897"/>
      <c r="JG135" s="897"/>
      <c r="JH135" s="897"/>
      <c r="JI135" s="897"/>
      <c r="JJ135" s="897"/>
      <c r="JK135" s="897"/>
      <c r="JL135" s="897"/>
      <c r="JM135" s="897"/>
      <c r="JN135" s="897"/>
      <c r="JO135" s="897"/>
      <c r="JP135" s="897"/>
      <c r="JQ135" s="897"/>
      <c r="JR135" s="897"/>
      <c r="JS135" s="897"/>
      <c r="JT135" s="897"/>
      <c r="JU135" s="897"/>
      <c r="JV135" s="897"/>
      <c r="JW135" s="897"/>
      <c r="JX135" s="897"/>
      <c r="JY135" s="897"/>
      <c r="JZ135" s="897"/>
      <c r="KA135" s="897"/>
      <c r="KB135" s="897"/>
      <c r="KC135" s="897"/>
      <c r="KD135" s="897"/>
      <c r="KE135" s="897"/>
      <c r="KF135" s="897"/>
      <c r="KG135" s="897"/>
      <c r="KH135" s="897"/>
      <c r="KI135" s="897"/>
      <c r="KJ135" s="897"/>
      <c r="KK135" s="897"/>
      <c r="KL135" s="897"/>
      <c r="KM135" s="897"/>
      <c r="KN135" s="897"/>
      <c r="KO135" s="897"/>
      <c r="KP135" s="897"/>
      <c r="KQ135" s="897"/>
      <c r="KR135" s="897"/>
      <c r="KS135" s="897"/>
      <c r="KT135" s="897"/>
      <c r="KU135" s="897"/>
      <c r="KV135" s="897"/>
      <c r="KW135" s="897"/>
      <c r="KX135" s="897"/>
      <c r="KY135" s="897"/>
      <c r="KZ135" s="897"/>
      <c r="LA135" s="897"/>
      <c r="LB135" s="897"/>
      <c r="LC135" s="897"/>
      <c r="LD135" s="897"/>
      <c r="LE135" s="897"/>
      <c r="LF135" s="897"/>
      <c r="LG135" s="897"/>
      <c r="LH135" s="897"/>
      <c r="LI135" s="897"/>
      <c r="LJ135" s="897"/>
      <c r="LK135" s="897"/>
      <c r="LL135" s="897"/>
      <c r="LM135" s="897"/>
      <c r="LN135" s="897"/>
      <c r="LO135" s="897"/>
      <c r="LP135" s="897"/>
      <c r="LQ135" s="897"/>
      <c r="LR135" s="897"/>
      <c r="LS135" s="897"/>
      <c r="LT135" s="897"/>
      <c r="LU135" s="897"/>
      <c r="LV135" s="897"/>
      <c r="LW135" s="897"/>
      <c r="LX135" s="897"/>
      <c r="LY135" s="897"/>
      <c r="LZ135" s="897"/>
      <c r="MA135" s="897"/>
      <c r="MB135" s="897"/>
      <c r="MC135" s="897"/>
      <c r="MD135" s="897"/>
      <c r="ME135" s="897"/>
      <c r="MF135" s="897"/>
      <c r="MG135" s="897"/>
      <c r="MH135" s="897"/>
      <c r="MI135" s="897"/>
      <c r="MJ135" s="897"/>
      <c r="MK135" s="897"/>
      <c r="ML135" s="897"/>
      <c r="MM135" s="897"/>
      <c r="MN135" s="897"/>
    </row>
    <row r="136" spans="1:352" s="898" customFormat="1" ht="20.100000000000001" customHeight="1" x14ac:dyDescent="0.2">
      <c r="A136" s="802" t="s">
        <v>233</v>
      </c>
      <c r="B136" s="813"/>
      <c r="C136" s="800" t="s">
        <v>246</v>
      </c>
      <c r="D136" s="826" t="s">
        <v>556</v>
      </c>
      <c r="E136" s="811" t="s">
        <v>557</v>
      </c>
      <c r="F136" s="805"/>
      <c r="G136" s="806" t="s">
        <v>373</v>
      </c>
      <c r="H136" s="809">
        <v>176.5</v>
      </c>
      <c r="I136" s="808">
        <v>0</v>
      </c>
      <c r="J136" s="895">
        <v>176.5</v>
      </c>
      <c r="K136" s="896">
        <v>176</v>
      </c>
      <c r="L136" s="810">
        <f t="shared" si="1"/>
        <v>99.716713881019828</v>
      </c>
      <c r="M136" s="776"/>
      <c r="N136" s="776"/>
      <c r="O136" s="776"/>
      <c r="P136" s="776"/>
      <c r="Q136" s="776"/>
      <c r="R136" s="776"/>
      <c r="S136" s="776"/>
      <c r="T136" s="776"/>
      <c r="U136" s="776"/>
      <c r="V136" s="776"/>
      <c r="W136" s="776"/>
      <c r="X136" s="776"/>
      <c r="Y136" s="776"/>
      <c r="Z136" s="776"/>
      <c r="AA136" s="776"/>
      <c r="AB136" s="776"/>
      <c r="AC136" s="776"/>
      <c r="AD136" s="776"/>
      <c r="AE136" s="776"/>
      <c r="AF136" s="776"/>
      <c r="AG136" s="776"/>
      <c r="AH136" s="776"/>
      <c r="AI136" s="776"/>
      <c r="AJ136" s="776"/>
      <c r="AK136" s="776"/>
      <c r="AL136" s="897"/>
      <c r="AM136" s="897"/>
      <c r="AN136" s="897"/>
      <c r="AO136" s="897"/>
      <c r="AP136" s="897"/>
      <c r="AQ136" s="897"/>
      <c r="AR136" s="897"/>
      <c r="AS136" s="897"/>
      <c r="AT136" s="897"/>
      <c r="AU136" s="897"/>
      <c r="AV136" s="897"/>
      <c r="AW136" s="897"/>
      <c r="AX136" s="897"/>
      <c r="AY136" s="897"/>
      <c r="AZ136" s="897"/>
      <c r="BA136" s="897"/>
      <c r="BB136" s="897"/>
      <c r="BC136" s="897"/>
      <c r="BD136" s="897"/>
      <c r="BE136" s="897"/>
      <c r="BF136" s="897"/>
      <c r="BG136" s="897"/>
      <c r="BH136" s="897"/>
      <c r="BI136" s="897"/>
      <c r="BJ136" s="897"/>
      <c r="BK136" s="897"/>
      <c r="BL136" s="897"/>
      <c r="BM136" s="897"/>
      <c r="BN136" s="897"/>
      <c r="BO136" s="897"/>
      <c r="BP136" s="897"/>
      <c r="BQ136" s="897"/>
      <c r="BR136" s="897"/>
      <c r="BS136" s="897"/>
      <c r="BT136" s="897"/>
      <c r="BU136" s="897"/>
      <c r="BV136" s="897"/>
      <c r="BW136" s="897"/>
      <c r="BX136" s="897"/>
      <c r="BY136" s="897"/>
      <c r="BZ136" s="897"/>
      <c r="CA136" s="897"/>
      <c r="CB136" s="897"/>
      <c r="CC136" s="897"/>
      <c r="CD136" s="897"/>
      <c r="CE136" s="897"/>
      <c r="CF136" s="897"/>
      <c r="CG136" s="897"/>
      <c r="CH136" s="897"/>
      <c r="CI136" s="897"/>
      <c r="CJ136" s="897"/>
      <c r="CK136" s="897"/>
      <c r="CL136" s="897"/>
      <c r="CM136" s="897"/>
      <c r="CN136" s="897"/>
      <c r="CO136" s="897"/>
      <c r="CP136" s="897"/>
      <c r="CQ136" s="897"/>
      <c r="CR136" s="897"/>
      <c r="CS136" s="897"/>
      <c r="CT136" s="897"/>
      <c r="CU136" s="897"/>
      <c r="CV136" s="897"/>
      <c r="CW136" s="897"/>
      <c r="CX136" s="897"/>
      <c r="CY136" s="897"/>
      <c r="CZ136" s="897"/>
      <c r="DA136" s="897"/>
      <c r="DB136" s="897"/>
      <c r="DC136" s="897"/>
      <c r="DD136" s="897"/>
      <c r="DE136" s="897"/>
      <c r="DF136" s="897"/>
      <c r="DG136" s="897"/>
      <c r="DH136" s="897"/>
      <c r="DI136" s="897"/>
      <c r="DJ136" s="897"/>
      <c r="DK136" s="897"/>
      <c r="DL136" s="897"/>
      <c r="DM136" s="897"/>
      <c r="DN136" s="897"/>
      <c r="DO136" s="897"/>
      <c r="DP136" s="897"/>
      <c r="DQ136" s="897"/>
      <c r="DR136" s="897"/>
      <c r="DS136" s="897"/>
      <c r="DT136" s="897"/>
      <c r="DU136" s="897"/>
      <c r="DV136" s="897"/>
      <c r="DW136" s="897"/>
      <c r="DX136" s="897"/>
      <c r="DY136" s="897"/>
      <c r="DZ136" s="897"/>
      <c r="EA136" s="897"/>
      <c r="EB136" s="897"/>
      <c r="EC136" s="897"/>
      <c r="ED136" s="897"/>
      <c r="EE136" s="897"/>
      <c r="EF136" s="897"/>
      <c r="EG136" s="897"/>
      <c r="EH136" s="897"/>
      <c r="EI136" s="897"/>
      <c r="EJ136" s="897"/>
      <c r="EK136" s="897"/>
      <c r="EL136" s="897"/>
      <c r="EM136" s="897"/>
      <c r="EN136" s="897"/>
      <c r="EO136" s="897"/>
      <c r="EP136" s="897"/>
      <c r="EQ136" s="897"/>
      <c r="ER136" s="897"/>
      <c r="ES136" s="897"/>
      <c r="ET136" s="897"/>
      <c r="EU136" s="897"/>
      <c r="EV136" s="897"/>
      <c r="EW136" s="897"/>
      <c r="EX136" s="897"/>
      <c r="EY136" s="897"/>
      <c r="EZ136" s="897"/>
      <c r="FA136" s="897"/>
      <c r="FB136" s="897"/>
      <c r="FC136" s="897"/>
      <c r="FD136" s="897"/>
      <c r="FE136" s="897"/>
      <c r="FF136" s="897"/>
      <c r="FG136" s="897"/>
      <c r="FH136" s="897"/>
      <c r="FI136" s="897"/>
      <c r="FJ136" s="897"/>
      <c r="FK136" s="897"/>
      <c r="FL136" s="897"/>
      <c r="FM136" s="897"/>
      <c r="FN136" s="897"/>
      <c r="FO136" s="897"/>
      <c r="FP136" s="897"/>
      <c r="FQ136" s="897"/>
      <c r="FR136" s="897"/>
      <c r="FS136" s="897"/>
      <c r="FT136" s="897"/>
      <c r="FU136" s="897"/>
      <c r="FV136" s="897"/>
      <c r="FW136" s="897"/>
      <c r="FX136" s="897"/>
      <c r="FY136" s="897"/>
      <c r="FZ136" s="897"/>
      <c r="GA136" s="897"/>
      <c r="GB136" s="897"/>
      <c r="GC136" s="897"/>
      <c r="GD136" s="897"/>
      <c r="GE136" s="897"/>
      <c r="GF136" s="897"/>
      <c r="GG136" s="897"/>
      <c r="GH136" s="897"/>
      <c r="GI136" s="897"/>
      <c r="GJ136" s="897"/>
      <c r="GK136" s="897"/>
      <c r="GL136" s="897"/>
      <c r="GM136" s="897"/>
      <c r="GN136" s="897"/>
      <c r="GO136" s="897"/>
      <c r="GP136" s="897"/>
      <c r="GQ136" s="897"/>
      <c r="GR136" s="897"/>
      <c r="GS136" s="897"/>
      <c r="GT136" s="897"/>
      <c r="GU136" s="897"/>
      <c r="GV136" s="897"/>
      <c r="GW136" s="897"/>
      <c r="GX136" s="897"/>
      <c r="GY136" s="897"/>
      <c r="GZ136" s="897"/>
      <c r="HA136" s="897"/>
      <c r="HB136" s="897"/>
      <c r="HC136" s="897"/>
      <c r="HD136" s="897"/>
      <c r="HE136" s="897"/>
      <c r="HF136" s="897"/>
      <c r="HG136" s="897"/>
      <c r="HH136" s="897"/>
      <c r="HI136" s="897"/>
      <c r="HJ136" s="897"/>
      <c r="HK136" s="897"/>
      <c r="HL136" s="897"/>
      <c r="HM136" s="897"/>
      <c r="HN136" s="897"/>
      <c r="HO136" s="897"/>
      <c r="HP136" s="897"/>
      <c r="HQ136" s="897"/>
      <c r="HR136" s="897"/>
      <c r="HS136" s="897"/>
      <c r="HT136" s="897"/>
      <c r="HU136" s="897"/>
      <c r="HV136" s="897"/>
      <c r="HW136" s="897"/>
      <c r="HX136" s="897"/>
      <c r="HY136" s="897"/>
      <c r="HZ136" s="897"/>
      <c r="IA136" s="897"/>
      <c r="IB136" s="897"/>
      <c r="IC136" s="897"/>
      <c r="ID136" s="897"/>
      <c r="IE136" s="897"/>
      <c r="IF136" s="897"/>
      <c r="IG136" s="897"/>
      <c r="IH136" s="897"/>
      <c r="II136" s="897"/>
      <c r="IJ136" s="897"/>
      <c r="IK136" s="897"/>
      <c r="IL136" s="897"/>
      <c r="IM136" s="897"/>
      <c r="IN136" s="897"/>
      <c r="IO136" s="897"/>
      <c r="IP136" s="897"/>
      <c r="IQ136" s="897"/>
      <c r="IR136" s="897"/>
      <c r="IS136" s="897"/>
      <c r="IT136" s="897"/>
      <c r="IU136" s="897"/>
      <c r="IV136" s="897"/>
      <c r="IW136" s="897"/>
      <c r="IX136" s="897"/>
      <c r="IY136" s="897"/>
      <c r="IZ136" s="897"/>
      <c r="JA136" s="897"/>
      <c r="JB136" s="897"/>
      <c r="JC136" s="897"/>
      <c r="JD136" s="897"/>
      <c r="JE136" s="897"/>
      <c r="JF136" s="897"/>
      <c r="JG136" s="897"/>
      <c r="JH136" s="897"/>
      <c r="JI136" s="897"/>
      <c r="JJ136" s="897"/>
      <c r="JK136" s="897"/>
      <c r="JL136" s="897"/>
      <c r="JM136" s="897"/>
      <c r="JN136" s="897"/>
      <c r="JO136" s="897"/>
      <c r="JP136" s="897"/>
      <c r="JQ136" s="897"/>
      <c r="JR136" s="897"/>
      <c r="JS136" s="897"/>
      <c r="JT136" s="897"/>
      <c r="JU136" s="897"/>
      <c r="JV136" s="897"/>
      <c r="JW136" s="897"/>
      <c r="JX136" s="897"/>
      <c r="JY136" s="897"/>
      <c r="JZ136" s="897"/>
      <c r="KA136" s="897"/>
      <c r="KB136" s="897"/>
      <c r="KC136" s="897"/>
      <c r="KD136" s="897"/>
      <c r="KE136" s="897"/>
      <c r="KF136" s="897"/>
      <c r="KG136" s="897"/>
      <c r="KH136" s="897"/>
      <c r="KI136" s="897"/>
      <c r="KJ136" s="897"/>
      <c r="KK136" s="897"/>
      <c r="KL136" s="897"/>
      <c r="KM136" s="897"/>
      <c r="KN136" s="897"/>
      <c r="KO136" s="897"/>
      <c r="KP136" s="897"/>
      <c r="KQ136" s="897"/>
      <c r="KR136" s="897"/>
      <c r="KS136" s="897"/>
      <c r="KT136" s="897"/>
      <c r="KU136" s="897"/>
      <c r="KV136" s="897"/>
      <c r="KW136" s="897"/>
      <c r="KX136" s="897"/>
      <c r="KY136" s="897"/>
      <c r="KZ136" s="897"/>
      <c r="LA136" s="897"/>
      <c r="LB136" s="897"/>
      <c r="LC136" s="897"/>
      <c r="LD136" s="897"/>
      <c r="LE136" s="897"/>
      <c r="LF136" s="897"/>
      <c r="LG136" s="897"/>
      <c r="LH136" s="897"/>
      <c r="LI136" s="897"/>
      <c r="LJ136" s="897"/>
      <c r="LK136" s="897"/>
      <c r="LL136" s="897"/>
      <c r="LM136" s="897"/>
      <c r="LN136" s="897"/>
      <c r="LO136" s="897"/>
      <c r="LP136" s="897"/>
      <c r="LQ136" s="897"/>
      <c r="LR136" s="897"/>
      <c r="LS136" s="897"/>
      <c r="LT136" s="897"/>
      <c r="LU136" s="897"/>
      <c r="LV136" s="897"/>
      <c r="LW136" s="897"/>
      <c r="LX136" s="897"/>
      <c r="LY136" s="897"/>
      <c r="LZ136" s="897"/>
      <c r="MA136" s="897"/>
      <c r="MB136" s="897"/>
      <c r="MC136" s="897"/>
      <c r="MD136" s="897"/>
      <c r="ME136" s="897"/>
      <c r="MF136" s="897"/>
      <c r="MG136" s="897"/>
      <c r="MH136" s="897"/>
      <c r="MI136" s="897"/>
      <c r="MJ136" s="897"/>
      <c r="MK136" s="897"/>
      <c r="ML136" s="897"/>
      <c r="MM136" s="897"/>
      <c r="MN136" s="897"/>
    </row>
    <row r="137" spans="1:352" s="898" customFormat="1" ht="20.100000000000001" customHeight="1" x14ac:dyDescent="0.2">
      <c r="A137" s="802" t="s">
        <v>233</v>
      </c>
      <c r="B137" s="813"/>
      <c r="C137" s="800" t="s">
        <v>244</v>
      </c>
      <c r="D137" s="826" t="s">
        <v>558</v>
      </c>
      <c r="E137" s="811" t="s">
        <v>559</v>
      </c>
      <c r="F137" s="805"/>
      <c r="G137" s="806" t="s">
        <v>373</v>
      </c>
      <c r="H137" s="809">
        <v>153.5</v>
      </c>
      <c r="I137" s="808">
        <v>0</v>
      </c>
      <c r="J137" s="895">
        <v>153.5</v>
      </c>
      <c r="K137" s="896">
        <v>154</v>
      </c>
      <c r="L137" s="810">
        <f t="shared" si="1"/>
        <v>100.3257328990228</v>
      </c>
      <c r="M137" s="776"/>
      <c r="N137" s="776"/>
      <c r="O137" s="776"/>
      <c r="P137" s="776"/>
      <c r="Q137" s="776"/>
      <c r="R137" s="776"/>
      <c r="S137" s="776"/>
      <c r="T137" s="776"/>
      <c r="U137" s="776"/>
      <c r="V137" s="776"/>
      <c r="W137" s="776"/>
      <c r="X137" s="776"/>
      <c r="Y137" s="776"/>
      <c r="Z137" s="776"/>
      <c r="AA137" s="776"/>
      <c r="AB137" s="776"/>
      <c r="AC137" s="776"/>
      <c r="AD137" s="776"/>
      <c r="AE137" s="776"/>
      <c r="AF137" s="776"/>
      <c r="AG137" s="776"/>
      <c r="AH137" s="776"/>
      <c r="AI137" s="776"/>
      <c r="AJ137" s="776"/>
      <c r="AK137" s="776"/>
      <c r="AL137" s="897"/>
      <c r="AM137" s="897"/>
      <c r="AN137" s="897"/>
      <c r="AO137" s="897"/>
      <c r="AP137" s="897"/>
      <c r="AQ137" s="897"/>
      <c r="AR137" s="897"/>
      <c r="AS137" s="897"/>
      <c r="AT137" s="897"/>
      <c r="AU137" s="897"/>
      <c r="AV137" s="897"/>
      <c r="AW137" s="897"/>
      <c r="AX137" s="897"/>
      <c r="AY137" s="897"/>
      <c r="AZ137" s="897"/>
      <c r="BA137" s="897"/>
      <c r="BB137" s="897"/>
      <c r="BC137" s="897"/>
      <c r="BD137" s="897"/>
      <c r="BE137" s="897"/>
      <c r="BF137" s="897"/>
      <c r="BG137" s="897"/>
      <c r="BH137" s="897"/>
      <c r="BI137" s="897"/>
      <c r="BJ137" s="897"/>
      <c r="BK137" s="897"/>
      <c r="BL137" s="897"/>
      <c r="BM137" s="897"/>
      <c r="BN137" s="897"/>
      <c r="BO137" s="897"/>
      <c r="BP137" s="897"/>
      <c r="BQ137" s="897"/>
      <c r="BR137" s="897"/>
      <c r="BS137" s="897"/>
      <c r="BT137" s="897"/>
      <c r="BU137" s="897"/>
      <c r="BV137" s="897"/>
      <c r="BW137" s="897"/>
      <c r="BX137" s="897"/>
      <c r="BY137" s="897"/>
      <c r="BZ137" s="897"/>
      <c r="CA137" s="897"/>
      <c r="CB137" s="897"/>
      <c r="CC137" s="897"/>
      <c r="CD137" s="897"/>
      <c r="CE137" s="897"/>
      <c r="CF137" s="897"/>
      <c r="CG137" s="897"/>
      <c r="CH137" s="897"/>
      <c r="CI137" s="897"/>
      <c r="CJ137" s="897"/>
      <c r="CK137" s="897"/>
      <c r="CL137" s="897"/>
      <c r="CM137" s="897"/>
      <c r="CN137" s="897"/>
      <c r="CO137" s="897"/>
      <c r="CP137" s="897"/>
      <c r="CQ137" s="897"/>
      <c r="CR137" s="897"/>
      <c r="CS137" s="897"/>
      <c r="CT137" s="897"/>
      <c r="CU137" s="897"/>
      <c r="CV137" s="897"/>
      <c r="CW137" s="897"/>
      <c r="CX137" s="897"/>
      <c r="CY137" s="897"/>
      <c r="CZ137" s="897"/>
      <c r="DA137" s="897"/>
      <c r="DB137" s="897"/>
      <c r="DC137" s="897"/>
      <c r="DD137" s="897"/>
      <c r="DE137" s="897"/>
      <c r="DF137" s="897"/>
      <c r="DG137" s="897"/>
      <c r="DH137" s="897"/>
      <c r="DI137" s="897"/>
      <c r="DJ137" s="897"/>
      <c r="DK137" s="897"/>
      <c r="DL137" s="897"/>
      <c r="DM137" s="897"/>
      <c r="DN137" s="897"/>
      <c r="DO137" s="897"/>
      <c r="DP137" s="897"/>
      <c r="DQ137" s="897"/>
      <c r="DR137" s="897"/>
      <c r="DS137" s="897"/>
      <c r="DT137" s="897"/>
      <c r="DU137" s="897"/>
      <c r="DV137" s="897"/>
      <c r="DW137" s="897"/>
      <c r="DX137" s="897"/>
      <c r="DY137" s="897"/>
      <c r="DZ137" s="897"/>
      <c r="EA137" s="897"/>
      <c r="EB137" s="897"/>
      <c r="EC137" s="897"/>
      <c r="ED137" s="897"/>
      <c r="EE137" s="897"/>
      <c r="EF137" s="897"/>
      <c r="EG137" s="897"/>
      <c r="EH137" s="897"/>
      <c r="EI137" s="897"/>
      <c r="EJ137" s="897"/>
      <c r="EK137" s="897"/>
      <c r="EL137" s="897"/>
      <c r="EM137" s="897"/>
      <c r="EN137" s="897"/>
      <c r="EO137" s="897"/>
      <c r="EP137" s="897"/>
      <c r="EQ137" s="897"/>
      <c r="ER137" s="897"/>
      <c r="ES137" s="897"/>
      <c r="ET137" s="897"/>
      <c r="EU137" s="897"/>
      <c r="EV137" s="897"/>
      <c r="EW137" s="897"/>
      <c r="EX137" s="897"/>
      <c r="EY137" s="897"/>
      <c r="EZ137" s="897"/>
      <c r="FA137" s="897"/>
      <c r="FB137" s="897"/>
      <c r="FC137" s="897"/>
      <c r="FD137" s="897"/>
      <c r="FE137" s="897"/>
      <c r="FF137" s="897"/>
      <c r="FG137" s="897"/>
      <c r="FH137" s="897"/>
      <c r="FI137" s="897"/>
      <c r="FJ137" s="897"/>
      <c r="FK137" s="897"/>
      <c r="FL137" s="897"/>
      <c r="FM137" s="897"/>
      <c r="FN137" s="897"/>
      <c r="FO137" s="897"/>
      <c r="FP137" s="897"/>
      <c r="FQ137" s="897"/>
      <c r="FR137" s="897"/>
      <c r="FS137" s="897"/>
      <c r="FT137" s="897"/>
      <c r="FU137" s="897"/>
      <c r="FV137" s="897"/>
      <c r="FW137" s="897"/>
      <c r="FX137" s="897"/>
      <c r="FY137" s="897"/>
      <c r="FZ137" s="897"/>
      <c r="GA137" s="897"/>
      <c r="GB137" s="897"/>
      <c r="GC137" s="897"/>
      <c r="GD137" s="897"/>
      <c r="GE137" s="897"/>
      <c r="GF137" s="897"/>
      <c r="GG137" s="897"/>
      <c r="GH137" s="897"/>
      <c r="GI137" s="897"/>
      <c r="GJ137" s="897"/>
      <c r="GK137" s="897"/>
      <c r="GL137" s="897"/>
      <c r="GM137" s="897"/>
      <c r="GN137" s="897"/>
      <c r="GO137" s="897"/>
      <c r="GP137" s="897"/>
      <c r="GQ137" s="897"/>
      <c r="GR137" s="897"/>
      <c r="GS137" s="897"/>
      <c r="GT137" s="897"/>
      <c r="GU137" s="897"/>
      <c r="GV137" s="897"/>
      <c r="GW137" s="897"/>
      <c r="GX137" s="897"/>
      <c r="GY137" s="897"/>
      <c r="GZ137" s="897"/>
      <c r="HA137" s="897"/>
      <c r="HB137" s="897"/>
      <c r="HC137" s="897"/>
      <c r="HD137" s="897"/>
      <c r="HE137" s="897"/>
      <c r="HF137" s="897"/>
      <c r="HG137" s="897"/>
      <c r="HH137" s="897"/>
      <c r="HI137" s="897"/>
      <c r="HJ137" s="897"/>
      <c r="HK137" s="897"/>
      <c r="HL137" s="897"/>
      <c r="HM137" s="897"/>
      <c r="HN137" s="897"/>
      <c r="HO137" s="897"/>
      <c r="HP137" s="897"/>
      <c r="HQ137" s="897"/>
      <c r="HR137" s="897"/>
      <c r="HS137" s="897"/>
      <c r="HT137" s="897"/>
      <c r="HU137" s="897"/>
      <c r="HV137" s="897"/>
      <c r="HW137" s="897"/>
      <c r="HX137" s="897"/>
      <c r="HY137" s="897"/>
      <c r="HZ137" s="897"/>
      <c r="IA137" s="897"/>
      <c r="IB137" s="897"/>
      <c r="IC137" s="897"/>
      <c r="ID137" s="897"/>
      <c r="IE137" s="897"/>
      <c r="IF137" s="897"/>
      <c r="IG137" s="897"/>
      <c r="IH137" s="897"/>
      <c r="II137" s="897"/>
      <c r="IJ137" s="897"/>
      <c r="IK137" s="897"/>
      <c r="IL137" s="897"/>
      <c r="IM137" s="897"/>
      <c r="IN137" s="897"/>
      <c r="IO137" s="897"/>
      <c r="IP137" s="897"/>
      <c r="IQ137" s="897"/>
      <c r="IR137" s="897"/>
      <c r="IS137" s="897"/>
      <c r="IT137" s="897"/>
      <c r="IU137" s="897"/>
      <c r="IV137" s="897"/>
      <c r="IW137" s="897"/>
      <c r="IX137" s="897"/>
      <c r="IY137" s="897"/>
      <c r="IZ137" s="897"/>
      <c r="JA137" s="897"/>
      <c r="JB137" s="897"/>
      <c r="JC137" s="897"/>
      <c r="JD137" s="897"/>
      <c r="JE137" s="897"/>
      <c r="JF137" s="897"/>
      <c r="JG137" s="897"/>
      <c r="JH137" s="897"/>
      <c r="JI137" s="897"/>
      <c r="JJ137" s="897"/>
      <c r="JK137" s="897"/>
      <c r="JL137" s="897"/>
      <c r="JM137" s="897"/>
      <c r="JN137" s="897"/>
      <c r="JO137" s="897"/>
      <c r="JP137" s="897"/>
      <c r="JQ137" s="897"/>
      <c r="JR137" s="897"/>
      <c r="JS137" s="897"/>
      <c r="JT137" s="897"/>
      <c r="JU137" s="897"/>
      <c r="JV137" s="897"/>
      <c r="JW137" s="897"/>
      <c r="JX137" s="897"/>
      <c r="JY137" s="897"/>
      <c r="JZ137" s="897"/>
      <c r="KA137" s="897"/>
      <c r="KB137" s="897"/>
      <c r="KC137" s="897"/>
      <c r="KD137" s="897"/>
      <c r="KE137" s="897"/>
      <c r="KF137" s="897"/>
      <c r="KG137" s="897"/>
      <c r="KH137" s="897"/>
      <c r="KI137" s="897"/>
      <c r="KJ137" s="897"/>
      <c r="KK137" s="897"/>
      <c r="KL137" s="897"/>
      <c r="KM137" s="897"/>
      <c r="KN137" s="897"/>
      <c r="KO137" s="897"/>
      <c r="KP137" s="897"/>
      <c r="KQ137" s="897"/>
      <c r="KR137" s="897"/>
      <c r="KS137" s="897"/>
      <c r="KT137" s="897"/>
      <c r="KU137" s="897"/>
      <c r="KV137" s="897"/>
      <c r="KW137" s="897"/>
      <c r="KX137" s="897"/>
      <c r="KY137" s="897"/>
      <c r="KZ137" s="897"/>
      <c r="LA137" s="897"/>
      <c r="LB137" s="897"/>
      <c r="LC137" s="897"/>
      <c r="LD137" s="897"/>
      <c r="LE137" s="897"/>
      <c r="LF137" s="897"/>
      <c r="LG137" s="897"/>
      <c r="LH137" s="897"/>
      <c r="LI137" s="897"/>
      <c r="LJ137" s="897"/>
      <c r="LK137" s="897"/>
      <c r="LL137" s="897"/>
      <c r="LM137" s="897"/>
      <c r="LN137" s="897"/>
      <c r="LO137" s="897"/>
      <c r="LP137" s="897"/>
      <c r="LQ137" s="897"/>
      <c r="LR137" s="897"/>
      <c r="LS137" s="897"/>
      <c r="LT137" s="897"/>
      <c r="LU137" s="897"/>
      <c r="LV137" s="897"/>
      <c r="LW137" s="897"/>
      <c r="LX137" s="897"/>
      <c r="LY137" s="897"/>
      <c r="LZ137" s="897"/>
      <c r="MA137" s="897"/>
      <c r="MB137" s="897"/>
      <c r="MC137" s="897"/>
      <c r="MD137" s="897"/>
      <c r="ME137" s="897"/>
      <c r="MF137" s="897"/>
      <c r="MG137" s="897"/>
      <c r="MH137" s="897"/>
      <c r="MI137" s="897"/>
      <c r="MJ137" s="897"/>
      <c r="MK137" s="897"/>
      <c r="ML137" s="897"/>
      <c r="MM137" s="897"/>
      <c r="MN137" s="897"/>
    </row>
    <row r="138" spans="1:352" s="898" customFormat="1" ht="20.100000000000001" customHeight="1" x14ac:dyDescent="0.2">
      <c r="A138" s="802" t="s">
        <v>233</v>
      </c>
      <c r="B138" s="813"/>
      <c r="C138" s="800" t="s">
        <v>560</v>
      </c>
      <c r="D138" s="826" t="s">
        <v>561</v>
      </c>
      <c r="E138" s="811" t="s">
        <v>562</v>
      </c>
      <c r="F138" s="805"/>
      <c r="G138" s="806" t="s">
        <v>373</v>
      </c>
      <c r="H138" s="809">
        <v>138</v>
      </c>
      <c r="I138" s="808">
        <v>0</v>
      </c>
      <c r="J138" s="895">
        <v>138</v>
      </c>
      <c r="K138" s="896">
        <v>138</v>
      </c>
      <c r="L138" s="810">
        <f t="shared" si="1"/>
        <v>100</v>
      </c>
      <c r="M138" s="776"/>
      <c r="N138" s="776"/>
      <c r="O138" s="776"/>
      <c r="P138" s="776"/>
      <c r="Q138" s="776"/>
      <c r="R138" s="776"/>
      <c r="S138" s="776"/>
      <c r="T138" s="776"/>
      <c r="U138" s="776"/>
      <c r="V138" s="776"/>
      <c r="W138" s="776"/>
      <c r="X138" s="776"/>
      <c r="Y138" s="776"/>
      <c r="Z138" s="776"/>
      <c r="AA138" s="776"/>
      <c r="AB138" s="776"/>
      <c r="AC138" s="776"/>
      <c r="AD138" s="776"/>
      <c r="AE138" s="776"/>
      <c r="AF138" s="776"/>
      <c r="AG138" s="776"/>
      <c r="AH138" s="776"/>
      <c r="AI138" s="776"/>
      <c r="AJ138" s="776"/>
      <c r="AK138" s="776"/>
      <c r="AL138" s="897"/>
      <c r="AM138" s="897"/>
      <c r="AN138" s="897"/>
      <c r="AO138" s="897"/>
      <c r="AP138" s="897"/>
      <c r="AQ138" s="897"/>
      <c r="AR138" s="897"/>
      <c r="AS138" s="897"/>
      <c r="AT138" s="897"/>
      <c r="AU138" s="897"/>
      <c r="AV138" s="897"/>
      <c r="AW138" s="897"/>
      <c r="AX138" s="897"/>
      <c r="AY138" s="897"/>
      <c r="AZ138" s="897"/>
      <c r="BA138" s="897"/>
      <c r="BB138" s="897"/>
      <c r="BC138" s="897"/>
      <c r="BD138" s="897"/>
      <c r="BE138" s="897"/>
      <c r="BF138" s="897"/>
      <c r="BG138" s="897"/>
      <c r="BH138" s="897"/>
      <c r="BI138" s="897"/>
      <c r="BJ138" s="897"/>
      <c r="BK138" s="897"/>
      <c r="BL138" s="897"/>
      <c r="BM138" s="897"/>
      <c r="BN138" s="897"/>
      <c r="BO138" s="897"/>
      <c r="BP138" s="897"/>
      <c r="BQ138" s="897"/>
      <c r="BR138" s="897"/>
      <c r="BS138" s="897"/>
      <c r="BT138" s="897"/>
      <c r="BU138" s="897"/>
      <c r="BV138" s="897"/>
      <c r="BW138" s="897"/>
      <c r="BX138" s="897"/>
      <c r="BY138" s="897"/>
      <c r="BZ138" s="897"/>
      <c r="CA138" s="897"/>
      <c r="CB138" s="897"/>
      <c r="CC138" s="897"/>
      <c r="CD138" s="897"/>
      <c r="CE138" s="897"/>
      <c r="CF138" s="897"/>
      <c r="CG138" s="897"/>
      <c r="CH138" s="897"/>
      <c r="CI138" s="897"/>
      <c r="CJ138" s="897"/>
      <c r="CK138" s="897"/>
      <c r="CL138" s="897"/>
      <c r="CM138" s="897"/>
      <c r="CN138" s="897"/>
      <c r="CO138" s="897"/>
      <c r="CP138" s="897"/>
      <c r="CQ138" s="897"/>
      <c r="CR138" s="897"/>
      <c r="CS138" s="897"/>
      <c r="CT138" s="897"/>
      <c r="CU138" s="897"/>
      <c r="CV138" s="897"/>
      <c r="CW138" s="897"/>
      <c r="CX138" s="897"/>
      <c r="CY138" s="897"/>
      <c r="CZ138" s="897"/>
      <c r="DA138" s="897"/>
      <c r="DB138" s="897"/>
      <c r="DC138" s="897"/>
      <c r="DD138" s="897"/>
      <c r="DE138" s="897"/>
      <c r="DF138" s="897"/>
      <c r="DG138" s="897"/>
      <c r="DH138" s="897"/>
      <c r="DI138" s="897"/>
      <c r="DJ138" s="897"/>
      <c r="DK138" s="897"/>
      <c r="DL138" s="897"/>
      <c r="DM138" s="897"/>
      <c r="DN138" s="897"/>
      <c r="DO138" s="897"/>
      <c r="DP138" s="897"/>
      <c r="DQ138" s="897"/>
      <c r="DR138" s="897"/>
      <c r="DS138" s="897"/>
      <c r="DT138" s="897"/>
      <c r="DU138" s="897"/>
      <c r="DV138" s="897"/>
      <c r="DW138" s="897"/>
      <c r="DX138" s="897"/>
      <c r="DY138" s="897"/>
      <c r="DZ138" s="897"/>
      <c r="EA138" s="897"/>
      <c r="EB138" s="897"/>
      <c r="EC138" s="897"/>
      <c r="ED138" s="897"/>
      <c r="EE138" s="897"/>
      <c r="EF138" s="897"/>
      <c r="EG138" s="897"/>
      <c r="EH138" s="897"/>
      <c r="EI138" s="897"/>
      <c r="EJ138" s="897"/>
      <c r="EK138" s="897"/>
      <c r="EL138" s="897"/>
      <c r="EM138" s="897"/>
      <c r="EN138" s="897"/>
      <c r="EO138" s="897"/>
      <c r="EP138" s="897"/>
      <c r="EQ138" s="897"/>
      <c r="ER138" s="897"/>
      <c r="ES138" s="897"/>
      <c r="ET138" s="897"/>
      <c r="EU138" s="897"/>
      <c r="EV138" s="897"/>
      <c r="EW138" s="897"/>
      <c r="EX138" s="897"/>
      <c r="EY138" s="897"/>
      <c r="EZ138" s="897"/>
      <c r="FA138" s="897"/>
      <c r="FB138" s="897"/>
      <c r="FC138" s="897"/>
      <c r="FD138" s="897"/>
      <c r="FE138" s="897"/>
      <c r="FF138" s="897"/>
      <c r="FG138" s="897"/>
      <c r="FH138" s="897"/>
      <c r="FI138" s="897"/>
      <c r="FJ138" s="897"/>
      <c r="FK138" s="897"/>
      <c r="FL138" s="897"/>
      <c r="FM138" s="897"/>
      <c r="FN138" s="897"/>
      <c r="FO138" s="897"/>
      <c r="FP138" s="897"/>
      <c r="FQ138" s="897"/>
      <c r="FR138" s="897"/>
      <c r="FS138" s="897"/>
      <c r="FT138" s="897"/>
      <c r="FU138" s="897"/>
      <c r="FV138" s="897"/>
      <c r="FW138" s="897"/>
      <c r="FX138" s="897"/>
      <c r="FY138" s="897"/>
      <c r="FZ138" s="897"/>
      <c r="GA138" s="897"/>
      <c r="GB138" s="897"/>
      <c r="GC138" s="897"/>
      <c r="GD138" s="897"/>
      <c r="GE138" s="897"/>
      <c r="GF138" s="897"/>
      <c r="GG138" s="897"/>
      <c r="GH138" s="897"/>
      <c r="GI138" s="897"/>
      <c r="GJ138" s="897"/>
      <c r="GK138" s="897"/>
      <c r="GL138" s="897"/>
      <c r="GM138" s="897"/>
      <c r="GN138" s="897"/>
      <c r="GO138" s="897"/>
      <c r="GP138" s="897"/>
      <c r="GQ138" s="897"/>
      <c r="GR138" s="897"/>
      <c r="GS138" s="897"/>
      <c r="GT138" s="897"/>
      <c r="GU138" s="897"/>
      <c r="GV138" s="897"/>
      <c r="GW138" s="897"/>
      <c r="GX138" s="897"/>
      <c r="GY138" s="897"/>
      <c r="GZ138" s="897"/>
      <c r="HA138" s="897"/>
      <c r="HB138" s="897"/>
      <c r="HC138" s="897"/>
      <c r="HD138" s="897"/>
      <c r="HE138" s="897"/>
      <c r="HF138" s="897"/>
      <c r="HG138" s="897"/>
      <c r="HH138" s="897"/>
      <c r="HI138" s="897"/>
      <c r="HJ138" s="897"/>
      <c r="HK138" s="897"/>
      <c r="HL138" s="897"/>
      <c r="HM138" s="897"/>
      <c r="HN138" s="897"/>
      <c r="HO138" s="897"/>
      <c r="HP138" s="897"/>
      <c r="HQ138" s="897"/>
      <c r="HR138" s="897"/>
      <c r="HS138" s="897"/>
      <c r="HT138" s="897"/>
      <c r="HU138" s="897"/>
      <c r="HV138" s="897"/>
      <c r="HW138" s="897"/>
      <c r="HX138" s="897"/>
      <c r="HY138" s="897"/>
      <c r="HZ138" s="897"/>
      <c r="IA138" s="897"/>
      <c r="IB138" s="897"/>
      <c r="IC138" s="897"/>
      <c r="ID138" s="897"/>
      <c r="IE138" s="897"/>
      <c r="IF138" s="897"/>
      <c r="IG138" s="897"/>
      <c r="IH138" s="897"/>
      <c r="II138" s="897"/>
      <c r="IJ138" s="897"/>
      <c r="IK138" s="897"/>
      <c r="IL138" s="897"/>
      <c r="IM138" s="897"/>
      <c r="IN138" s="897"/>
      <c r="IO138" s="897"/>
      <c r="IP138" s="897"/>
      <c r="IQ138" s="897"/>
      <c r="IR138" s="897"/>
      <c r="IS138" s="897"/>
      <c r="IT138" s="897"/>
      <c r="IU138" s="897"/>
      <c r="IV138" s="897"/>
      <c r="IW138" s="897"/>
      <c r="IX138" s="897"/>
      <c r="IY138" s="897"/>
      <c r="IZ138" s="897"/>
      <c r="JA138" s="897"/>
      <c r="JB138" s="897"/>
      <c r="JC138" s="897"/>
      <c r="JD138" s="897"/>
      <c r="JE138" s="897"/>
      <c r="JF138" s="897"/>
      <c r="JG138" s="897"/>
      <c r="JH138" s="897"/>
      <c r="JI138" s="897"/>
      <c r="JJ138" s="897"/>
      <c r="JK138" s="897"/>
      <c r="JL138" s="897"/>
      <c r="JM138" s="897"/>
      <c r="JN138" s="897"/>
      <c r="JO138" s="897"/>
      <c r="JP138" s="897"/>
      <c r="JQ138" s="897"/>
      <c r="JR138" s="897"/>
      <c r="JS138" s="897"/>
      <c r="JT138" s="897"/>
      <c r="JU138" s="897"/>
      <c r="JV138" s="897"/>
      <c r="JW138" s="897"/>
      <c r="JX138" s="897"/>
      <c r="JY138" s="897"/>
      <c r="JZ138" s="897"/>
      <c r="KA138" s="897"/>
      <c r="KB138" s="897"/>
      <c r="KC138" s="897"/>
      <c r="KD138" s="897"/>
      <c r="KE138" s="897"/>
      <c r="KF138" s="897"/>
      <c r="KG138" s="897"/>
      <c r="KH138" s="897"/>
      <c r="KI138" s="897"/>
      <c r="KJ138" s="897"/>
      <c r="KK138" s="897"/>
      <c r="KL138" s="897"/>
      <c r="KM138" s="897"/>
      <c r="KN138" s="897"/>
      <c r="KO138" s="897"/>
      <c r="KP138" s="897"/>
      <c r="KQ138" s="897"/>
      <c r="KR138" s="897"/>
      <c r="KS138" s="897"/>
      <c r="KT138" s="897"/>
      <c r="KU138" s="897"/>
      <c r="KV138" s="897"/>
      <c r="KW138" s="897"/>
      <c r="KX138" s="897"/>
      <c r="KY138" s="897"/>
      <c r="KZ138" s="897"/>
      <c r="LA138" s="897"/>
      <c r="LB138" s="897"/>
      <c r="LC138" s="897"/>
      <c r="LD138" s="897"/>
      <c r="LE138" s="897"/>
      <c r="LF138" s="897"/>
      <c r="LG138" s="897"/>
      <c r="LH138" s="897"/>
      <c r="LI138" s="897"/>
      <c r="LJ138" s="897"/>
      <c r="LK138" s="897"/>
      <c r="LL138" s="897"/>
      <c r="LM138" s="897"/>
      <c r="LN138" s="897"/>
      <c r="LO138" s="897"/>
      <c r="LP138" s="897"/>
      <c r="LQ138" s="897"/>
      <c r="LR138" s="897"/>
      <c r="LS138" s="897"/>
      <c r="LT138" s="897"/>
      <c r="LU138" s="897"/>
      <c r="LV138" s="897"/>
      <c r="LW138" s="897"/>
      <c r="LX138" s="897"/>
      <c r="LY138" s="897"/>
      <c r="LZ138" s="897"/>
      <c r="MA138" s="897"/>
      <c r="MB138" s="897"/>
      <c r="MC138" s="897"/>
      <c r="MD138" s="897"/>
      <c r="ME138" s="897"/>
      <c r="MF138" s="897"/>
      <c r="MG138" s="897"/>
      <c r="MH138" s="897"/>
      <c r="MI138" s="897"/>
      <c r="MJ138" s="897"/>
      <c r="MK138" s="897"/>
      <c r="ML138" s="897"/>
      <c r="MM138" s="897"/>
      <c r="MN138" s="897"/>
    </row>
    <row r="139" spans="1:352" s="898" customFormat="1" ht="20.100000000000001" customHeight="1" x14ac:dyDescent="0.2">
      <c r="A139" s="802" t="s">
        <v>233</v>
      </c>
      <c r="B139" s="813"/>
      <c r="C139" s="800" t="s">
        <v>563</v>
      </c>
      <c r="D139" s="826" t="s">
        <v>564</v>
      </c>
      <c r="E139" s="811" t="s">
        <v>241</v>
      </c>
      <c r="F139" s="805"/>
      <c r="G139" s="806" t="s">
        <v>373</v>
      </c>
      <c r="H139" s="809">
        <v>178</v>
      </c>
      <c r="I139" s="808">
        <v>0</v>
      </c>
      <c r="J139" s="895">
        <v>178</v>
      </c>
      <c r="K139" s="896">
        <v>178</v>
      </c>
      <c r="L139" s="810">
        <f t="shared" si="1"/>
        <v>100</v>
      </c>
      <c r="M139" s="776"/>
      <c r="N139" s="776"/>
      <c r="O139" s="776"/>
      <c r="P139" s="776"/>
      <c r="Q139" s="776"/>
      <c r="R139" s="776"/>
      <c r="S139" s="776"/>
      <c r="T139" s="776"/>
      <c r="U139" s="776"/>
      <c r="V139" s="776"/>
      <c r="W139" s="776"/>
      <c r="X139" s="776"/>
      <c r="Y139" s="776"/>
      <c r="Z139" s="776"/>
      <c r="AA139" s="776"/>
      <c r="AB139" s="776"/>
      <c r="AC139" s="776"/>
      <c r="AD139" s="776"/>
      <c r="AE139" s="776"/>
      <c r="AF139" s="776"/>
      <c r="AG139" s="776"/>
      <c r="AH139" s="776"/>
      <c r="AI139" s="776"/>
      <c r="AJ139" s="776"/>
      <c r="AK139" s="776"/>
      <c r="AL139" s="897"/>
      <c r="AM139" s="897"/>
      <c r="AN139" s="897"/>
      <c r="AO139" s="897"/>
      <c r="AP139" s="897"/>
      <c r="AQ139" s="897"/>
      <c r="AR139" s="897"/>
      <c r="AS139" s="897"/>
      <c r="AT139" s="897"/>
      <c r="AU139" s="897"/>
      <c r="AV139" s="897"/>
      <c r="AW139" s="897"/>
      <c r="AX139" s="897"/>
      <c r="AY139" s="897"/>
      <c r="AZ139" s="897"/>
      <c r="BA139" s="897"/>
      <c r="BB139" s="897"/>
      <c r="BC139" s="897"/>
      <c r="BD139" s="897"/>
      <c r="BE139" s="897"/>
      <c r="BF139" s="897"/>
      <c r="BG139" s="897"/>
      <c r="BH139" s="897"/>
      <c r="BI139" s="897"/>
      <c r="BJ139" s="897"/>
      <c r="BK139" s="897"/>
      <c r="BL139" s="897"/>
      <c r="BM139" s="897"/>
      <c r="BN139" s="897"/>
      <c r="BO139" s="897"/>
      <c r="BP139" s="897"/>
      <c r="BQ139" s="897"/>
      <c r="BR139" s="897"/>
      <c r="BS139" s="897"/>
      <c r="BT139" s="897"/>
      <c r="BU139" s="897"/>
      <c r="BV139" s="897"/>
      <c r="BW139" s="897"/>
      <c r="BX139" s="897"/>
      <c r="BY139" s="897"/>
      <c r="BZ139" s="897"/>
      <c r="CA139" s="897"/>
      <c r="CB139" s="897"/>
      <c r="CC139" s="897"/>
      <c r="CD139" s="897"/>
      <c r="CE139" s="897"/>
      <c r="CF139" s="897"/>
      <c r="CG139" s="897"/>
      <c r="CH139" s="897"/>
      <c r="CI139" s="897"/>
      <c r="CJ139" s="897"/>
      <c r="CK139" s="897"/>
      <c r="CL139" s="897"/>
      <c r="CM139" s="897"/>
      <c r="CN139" s="897"/>
      <c r="CO139" s="897"/>
      <c r="CP139" s="897"/>
      <c r="CQ139" s="897"/>
      <c r="CR139" s="897"/>
      <c r="CS139" s="897"/>
      <c r="CT139" s="897"/>
      <c r="CU139" s="897"/>
      <c r="CV139" s="897"/>
      <c r="CW139" s="897"/>
      <c r="CX139" s="897"/>
      <c r="CY139" s="897"/>
      <c r="CZ139" s="897"/>
      <c r="DA139" s="897"/>
      <c r="DB139" s="897"/>
      <c r="DC139" s="897"/>
      <c r="DD139" s="897"/>
      <c r="DE139" s="897"/>
      <c r="DF139" s="897"/>
      <c r="DG139" s="897"/>
      <c r="DH139" s="897"/>
      <c r="DI139" s="897"/>
      <c r="DJ139" s="897"/>
      <c r="DK139" s="897"/>
      <c r="DL139" s="897"/>
      <c r="DM139" s="897"/>
      <c r="DN139" s="897"/>
      <c r="DO139" s="897"/>
      <c r="DP139" s="897"/>
      <c r="DQ139" s="897"/>
      <c r="DR139" s="897"/>
      <c r="DS139" s="897"/>
      <c r="DT139" s="897"/>
      <c r="DU139" s="897"/>
      <c r="DV139" s="897"/>
      <c r="DW139" s="897"/>
      <c r="DX139" s="897"/>
      <c r="DY139" s="897"/>
      <c r="DZ139" s="897"/>
      <c r="EA139" s="897"/>
      <c r="EB139" s="897"/>
      <c r="EC139" s="897"/>
      <c r="ED139" s="897"/>
      <c r="EE139" s="897"/>
      <c r="EF139" s="897"/>
      <c r="EG139" s="897"/>
      <c r="EH139" s="897"/>
      <c r="EI139" s="897"/>
      <c r="EJ139" s="897"/>
      <c r="EK139" s="897"/>
      <c r="EL139" s="897"/>
      <c r="EM139" s="897"/>
      <c r="EN139" s="897"/>
      <c r="EO139" s="897"/>
      <c r="EP139" s="897"/>
      <c r="EQ139" s="897"/>
      <c r="ER139" s="897"/>
      <c r="ES139" s="897"/>
      <c r="ET139" s="897"/>
      <c r="EU139" s="897"/>
      <c r="EV139" s="897"/>
      <c r="EW139" s="897"/>
      <c r="EX139" s="897"/>
      <c r="EY139" s="897"/>
      <c r="EZ139" s="897"/>
      <c r="FA139" s="897"/>
      <c r="FB139" s="897"/>
      <c r="FC139" s="897"/>
      <c r="FD139" s="897"/>
      <c r="FE139" s="897"/>
      <c r="FF139" s="897"/>
      <c r="FG139" s="897"/>
      <c r="FH139" s="897"/>
      <c r="FI139" s="897"/>
      <c r="FJ139" s="897"/>
      <c r="FK139" s="897"/>
      <c r="FL139" s="897"/>
      <c r="FM139" s="897"/>
      <c r="FN139" s="897"/>
      <c r="FO139" s="897"/>
      <c r="FP139" s="897"/>
      <c r="FQ139" s="897"/>
      <c r="FR139" s="897"/>
      <c r="FS139" s="897"/>
      <c r="FT139" s="897"/>
      <c r="FU139" s="897"/>
      <c r="FV139" s="897"/>
      <c r="FW139" s="897"/>
      <c r="FX139" s="897"/>
      <c r="FY139" s="897"/>
      <c r="FZ139" s="897"/>
      <c r="GA139" s="897"/>
      <c r="GB139" s="897"/>
      <c r="GC139" s="897"/>
      <c r="GD139" s="897"/>
      <c r="GE139" s="897"/>
      <c r="GF139" s="897"/>
      <c r="GG139" s="897"/>
      <c r="GH139" s="897"/>
      <c r="GI139" s="897"/>
      <c r="GJ139" s="897"/>
      <c r="GK139" s="897"/>
      <c r="GL139" s="897"/>
      <c r="GM139" s="897"/>
      <c r="GN139" s="897"/>
      <c r="GO139" s="897"/>
      <c r="GP139" s="897"/>
      <c r="GQ139" s="897"/>
      <c r="GR139" s="897"/>
      <c r="GS139" s="897"/>
      <c r="GT139" s="897"/>
      <c r="GU139" s="897"/>
      <c r="GV139" s="897"/>
      <c r="GW139" s="897"/>
      <c r="GX139" s="897"/>
      <c r="GY139" s="897"/>
      <c r="GZ139" s="897"/>
      <c r="HA139" s="897"/>
      <c r="HB139" s="897"/>
      <c r="HC139" s="897"/>
      <c r="HD139" s="897"/>
      <c r="HE139" s="897"/>
      <c r="HF139" s="897"/>
      <c r="HG139" s="897"/>
      <c r="HH139" s="897"/>
      <c r="HI139" s="897"/>
      <c r="HJ139" s="897"/>
      <c r="HK139" s="897"/>
      <c r="HL139" s="897"/>
      <c r="HM139" s="897"/>
      <c r="HN139" s="897"/>
      <c r="HO139" s="897"/>
      <c r="HP139" s="897"/>
      <c r="HQ139" s="897"/>
      <c r="HR139" s="897"/>
      <c r="HS139" s="897"/>
      <c r="HT139" s="897"/>
      <c r="HU139" s="897"/>
      <c r="HV139" s="897"/>
      <c r="HW139" s="897"/>
      <c r="HX139" s="897"/>
      <c r="HY139" s="897"/>
      <c r="HZ139" s="897"/>
      <c r="IA139" s="897"/>
      <c r="IB139" s="897"/>
      <c r="IC139" s="897"/>
      <c r="ID139" s="897"/>
      <c r="IE139" s="897"/>
      <c r="IF139" s="897"/>
      <c r="IG139" s="897"/>
      <c r="IH139" s="897"/>
      <c r="II139" s="897"/>
      <c r="IJ139" s="897"/>
      <c r="IK139" s="897"/>
      <c r="IL139" s="897"/>
      <c r="IM139" s="897"/>
      <c r="IN139" s="897"/>
      <c r="IO139" s="897"/>
      <c r="IP139" s="897"/>
      <c r="IQ139" s="897"/>
      <c r="IR139" s="897"/>
      <c r="IS139" s="897"/>
      <c r="IT139" s="897"/>
      <c r="IU139" s="897"/>
      <c r="IV139" s="897"/>
      <c r="IW139" s="897"/>
      <c r="IX139" s="897"/>
      <c r="IY139" s="897"/>
      <c r="IZ139" s="897"/>
      <c r="JA139" s="897"/>
      <c r="JB139" s="897"/>
      <c r="JC139" s="897"/>
      <c r="JD139" s="897"/>
      <c r="JE139" s="897"/>
      <c r="JF139" s="897"/>
      <c r="JG139" s="897"/>
      <c r="JH139" s="897"/>
      <c r="JI139" s="897"/>
      <c r="JJ139" s="897"/>
      <c r="JK139" s="897"/>
      <c r="JL139" s="897"/>
      <c r="JM139" s="897"/>
      <c r="JN139" s="897"/>
      <c r="JO139" s="897"/>
      <c r="JP139" s="897"/>
      <c r="JQ139" s="897"/>
      <c r="JR139" s="897"/>
      <c r="JS139" s="897"/>
      <c r="JT139" s="897"/>
      <c r="JU139" s="897"/>
      <c r="JV139" s="897"/>
      <c r="JW139" s="897"/>
      <c r="JX139" s="897"/>
      <c r="JY139" s="897"/>
      <c r="JZ139" s="897"/>
      <c r="KA139" s="897"/>
      <c r="KB139" s="897"/>
      <c r="KC139" s="897"/>
      <c r="KD139" s="897"/>
      <c r="KE139" s="897"/>
      <c r="KF139" s="897"/>
      <c r="KG139" s="897"/>
      <c r="KH139" s="897"/>
      <c r="KI139" s="897"/>
      <c r="KJ139" s="897"/>
      <c r="KK139" s="897"/>
      <c r="KL139" s="897"/>
      <c r="KM139" s="897"/>
      <c r="KN139" s="897"/>
      <c r="KO139" s="897"/>
      <c r="KP139" s="897"/>
      <c r="KQ139" s="897"/>
      <c r="KR139" s="897"/>
      <c r="KS139" s="897"/>
      <c r="KT139" s="897"/>
      <c r="KU139" s="897"/>
      <c r="KV139" s="897"/>
      <c r="KW139" s="897"/>
      <c r="KX139" s="897"/>
      <c r="KY139" s="897"/>
      <c r="KZ139" s="897"/>
      <c r="LA139" s="897"/>
      <c r="LB139" s="897"/>
      <c r="LC139" s="897"/>
      <c r="LD139" s="897"/>
      <c r="LE139" s="897"/>
      <c r="LF139" s="897"/>
      <c r="LG139" s="897"/>
      <c r="LH139" s="897"/>
      <c r="LI139" s="897"/>
      <c r="LJ139" s="897"/>
      <c r="LK139" s="897"/>
      <c r="LL139" s="897"/>
      <c r="LM139" s="897"/>
      <c r="LN139" s="897"/>
      <c r="LO139" s="897"/>
      <c r="LP139" s="897"/>
      <c r="LQ139" s="897"/>
      <c r="LR139" s="897"/>
      <c r="LS139" s="897"/>
      <c r="LT139" s="897"/>
      <c r="LU139" s="897"/>
      <c r="LV139" s="897"/>
      <c r="LW139" s="897"/>
      <c r="LX139" s="897"/>
      <c r="LY139" s="897"/>
      <c r="LZ139" s="897"/>
      <c r="MA139" s="897"/>
      <c r="MB139" s="897"/>
      <c r="MC139" s="897"/>
      <c r="MD139" s="897"/>
      <c r="ME139" s="897"/>
      <c r="MF139" s="897"/>
      <c r="MG139" s="897"/>
      <c r="MH139" s="897"/>
      <c r="MI139" s="897"/>
      <c r="MJ139" s="897"/>
      <c r="MK139" s="897"/>
      <c r="ML139" s="897"/>
      <c r="MM139" s="897"/>
      <c r="MN139" s="897"/>
    </row>
    <row r="140" spans="1:352" s="898" customFormat="1" ht="20.100000000000001" customHeight="1" x14ac:dyDescent="0.2">
      <c r="A140" s="802" t="s">
        <v>233</v>
      </c>
      <c r="B140" s="813"/>
      <c r="C140" s="800" t="s">
        <v>565</v>
      </c>
      <c r="D140" s="826" t="s">
        <v>566</v>
      </c>
      <c r="E140" s="811" t="s">
        <v>567</v>
      </c>
      <c r="F140" s="805"/>
      <c r="G140" s="806" t="s">
        <v>373</v>
      </c>
      <c r="H140" s="809">
        <v>0</v>
      </c>
      <c r="I140" s="808">
        <v>0</v>
      </c>
      <c r="J140" s="895">
        <v>128.5</v>
      </c>
      <c r="K140" s="896">
        <v>129</v>
      </c>
      <c r="L140" s="810">
        <f t="shared" si="1"/>
        <v>100.38910505836576</v>
      </c>
      <c r="M140" s="776"/>
      <c r="N140" s="776"/>
      <c r="O140" s="776"/>
      <c r="P140" s="776"/>
      <c r="Q140" s="776"/>
      <c r="R140" s="776"/>
      <c r="S140" s="776"/>
      <c r="T140" s="776"/>
      <c r="U140" s="776"/>
      <c r="V140" s="776"/>
      <c r="W140" s="776"/>
      <c r="X140" s="776"/>
      <c r="Y140" s="776"/>
      <c r="Z140" s="776"/>
      <c r="AA140" s="776"/>
      <c r="AB140" s="776"/>
      <c r="AC140" s="776"/>
      <c r="AD140" s="776"/>
      <c r="AE140" s="776"/>
      <c r="AF140" s="776"/>
      <c r="AG140" s="776"/>
      <c r="AH140" s="776"/>
      <c r="AI140" s="776"/>
      <c r="AJ140" s="776"/>
      <c r="AK140" s="776"/>
      <c r="AL140" s="897"/>
      <c r="AM140" s="897"/>
      <c r="AN140" s="897"/>
      <c r="AO140" s="897"/>
      <c r="AP140" s="897"/>
      <c r="AQ140" s="897"/>
      <c r="AR140" s="897"/>
      <c r="AS140" s="897"/>
      <c r="AT140" s="897"/>
      <c r="AU140" s="897"/>
      <c r="AV140" s="897"/>
      <c r="AW140" s="897"/>
      <c r="AX140" s="897"/>
      <c r="AY140" s="897"/>
      <c r="AZ140" s="897"/>
      <c r="BA140" s="897"/>
      <c r="BB140" s="897"/>
      <c r="BC140" s="897"/>
      <c r="BD140" s="897"/>
      <c r="BE140" s="897"/>
      <c r="BF140" s="897"/>
      <c r="BG140" s="897"/>
      <c r="BH140" s="897"/>
      <c r="BI140" s="897"/>
      <c r="BJ140" s="897"/>
      <c r="BK140" s="897"/>
      <c r="BL140" s="897"/>
      <c r="BM140" s="897"/>
      <c r="BN140" s="897"/>
      <c r="BO140" s="897"/>
      <c r="BP140" s="897"/>
      <c r="BQ140" s="897"/>
      <c r="BR140" s="897"/>
      <c r="BS140" s="897"/>
      <c r="BT140" s="897"/>
      <c r="BU140" s="897"/>
      <c r="BV140" s="897"/>
      <c r="BW140" s="897"/>
      <c r="BX140" s="897"/>
      <c r="BY140" s="897"/>
      <c r="BZ140" s="897"/>
      <c r="CA140" s="897"/>
      <c r="CB140" s="897"/>
      <c r="CC140" s="897"/>
      <c r="CD140" s="897"/>
      <c r="CE140" s="897"/>
      <c r="CF140" s="897"/>
      <c r="CG140" s="897"/>
      <c r="CH140" s="897"/>
      <c r="CI140" s="897"/>
      <c r="CJ140" s="897"/>
      <c r="CK140" s="897"/>
      <c r="CL140" s="897"/>
      <c r="CM140" s="897"/>
      <c r="CN140" s="897"/>
      <c r="CO140" s="897"/>
      <c r="CP140" s="897"/>
      <c r="CQ140" s="897"/>
      <c r="CR140" s="897"/>
      <c r="CS140" s="897"/>
      <c r="CT140" s="897"/>
      <c r="CU140" s="897"/>
      <c r="CV140" s="897"/>
      <c r="CW140" s="897"/>
      <c r="CX140" s="897"/>
      <c r="CY140" s="897"/>
      <c r="CZ140" s="897"/>
      <c r="DA140" s="897"/>
      <c r="DB140" s="897"/>
      <c r="DC140" s="897"/>
      <c r="DD140" s="897"/>
      <c r="DE140" s="897"/>
      <c r="DF140" s="897"/>
      <c r="DG140" s="897"/>
      <c r="DH140" s="897"/>
      <c r="DI140" s="897"/>
      <c r="DJ140" s="897"/>
      <c r="DK140" s="897"/>
      <c r="DL140" s="897"/>
      <c r="DM140" s="897"/>
      <c r="DN140" s="897"/>
      <c r="DO140" s="897"/>
      <c r="DP140" s="897"/>
      <c r="DQ140" s="897"/>
      <c r="DR140" s="897"/>
      <c r="DS140" s="897"/>
      <c r="DT140" s="897"/>
      <c r="DU140" s="897"/>
      <c r="DV140" s="897"/>
      <c r="DW140" s="897"/>
      <c r="DX140" s="897"/>
      <c r="DY140" s="897"/>
      <c r="DZ140" s="897"/>
      <c r="EA140" s="897"/>
      <c r="EB140" s="897"/>
      <c r="EC140" s="897"/>
      <c r="ED140" s="897"/>
      <c r="EE140" s="897"/>
      <c r="EF140" s="897"/>
      <c r="EG140" s="897"/>
      <c r="EH140" s="897"/>
      <c r="EI140" s="897"/>
      <c r="EJ140" s="897"/>
      <c r="EK140" s="897"/>
      <c r="EL140" s="897"/>
      <c r="EM140" s="897"/>
      <c r="EN140" s="897"/>
      <c r="EO140" s="897"/>
      <c r="EP140" s="897"/>
      <c r="EQ140" s="897"/>
      <c r="ER140" s="897"/>
      <c r="ES140" s="897"/>
      <c r="ET140" s="897"/>
      <c r="EU140" s="897"/>
      <c r="EV140" s="897"/>
      <c r="EW140" s="897"/>
      <c r="EX140" s="897"/>
      <c r="EY140" s="897"/>
      <c r="EZ140" s="897"/>
      <c r="FA140" s="897"/>
      <c r="FB140" s="897"/>
      <c r="FC140" s="897"/>
      <c r="FD140" s="897"/>
      <c r="FE140" s="897"/>
      <c r="FF140" s="897"/>
      <c r="FG140" s="897"/>
      <c r="FH140" s="897"/>
      <c r="FI140" s="897"/>
      <c r="FJ140" s="897"/>
      <c r="FK140" s="897"/>
      <c r="FL140" s="897"/>
      <c r="FM140" s="897"/>
      <c r="FN140" s="897"/>
      <c r="FO140" s="897"/>
      <c r="FP140" s="897"/>
      <c r="FQ140" s="897"/>
      <c r="FR140" s="897"/>
      <c r="FS140" s="897"/>
      <c r="FT140" s="897"/>
      <c r="FU140" s="897"/>
      <c r="FV140" s="897"/>
      <c r="FW140" s="897"/>
      <c r="FX140" s="897"/>
      <c r="FY140" s="897"/>
      <c r="FZ140" s="897"/>
      <c r="GA140" s="897"/>
      <c r="GB140" s="897"/>
      <c r="GC140" s="897"/>
      <c r="GD140" s="897"/>
      <c r="GE140" s="897"/>
      <c r="GF140" s="897"/>
      <c r="GG140" s="897"/>
      <c r="GH140" s="897"/>
      <c r="GI140" s="897"/>
      <c r="GJ140" s="897"/>
      <c r="GK140" s="897"/>
      <c r="GL140" s="897"/>
      <c r="GM140" s="897"/>
      <c r="GN140" s="897"/>
      <c r="GO140" s="897"/>
      <c r="GP140" s="897"/>
      <c r="GQ140" s="897"/>
      <c r="GR140" s="897"/>
      <c r="GS140" s="897"/>
      <c r="GT140" s="897"/>
      <c r="GU140" s="897"/>
      <c r="GV140" s="897"/>
      <c r="GW140" s="897"/>
      <c r="GX140" s="897"/>
      <c r="GY140" s="897"/>
      <c r="GZ140" s="897"/>
      <c r="HA140" s="897"/>
      <c r="HB140" s="897"/>
      <c r="HC140" s="897"/>
      <c r="HD140" s="897"/>
      <c r="HE140" s="897"/>
      <c r="HF140" s="897"/>
      <c r="HG140" s="897"/>
      <c r="HH140" s="897"/>
      <c r="HI140" s="897"/>
      <c r="HJ140" s="897"/>
      <c r="HK140" s="897"/>
      <c r="HL140" s="897"/>
      <c r="HM140" s="897"/>
      <c r="HN140" s="897"/>
      <c r="HO140" s="897"/>
      <c r="HP140" s="897"/>
      <c r="HQ140" s="897"/>
      <c r="HR140" s="897"/>
      <c r="HS140" s="897"/>
      <c r="HT140" s="897"/>
      <c r="HU140" s="897"/>
      <c r="HV140" s="897"/>
      <c r="HW140" s="897"/>
      <c r="HX140" s="897"/>
      <c r="HY140" s="897"/>
      <c r="HZ140" s="897"/>
      <c r="IA140" s="897"/>
      <c r="IB140" s="897"/>
      <c r="IC140" s="897"/>
      <c r="ID140" s="897"/>
      <c r="IE140" s="897"/>
      <c r="IF140" s="897"/>
      <c r="IG140" s="897"/>
      <c r="IH140" s="897"/>
      <c r="II140" s="897"/>
      <c r="IJ140" s="897"/>
      <c r="IK140" s="897"/>
      <c r="IL140" s="897"/>
      <c r="IM140" s="897"/>
      <c r="IN140" s="897"/>
      <c r="IO140" s="897"/>
      <c r="IP140" s="897"/>
      <c r="IQ140" s="897"/>
      <c r="IR140" s="897"/>
      <c r="IS140" s="897"/>
      <c r="IT140" s="897"/>
      <c r="IU140" s="897"/>
      <c r="IV140" s="897"/>
      <c r="IW140" s="897"/>
      <c r="IX140" s="897"/>
      <c r="IY140" s="897"/>
      <c r="IZ140" s="897"/>
      <c r="JA140" s="897"/>
      <c r="JB140" s="897"/>
      <c r="JC140" s="897"/>
      <c r="JD140" s="897"/>
      <c r="JE140" s="897"/>
      <c r="JF140" s="897"/>
      <c r="JG140" s="897"/>
      <c r="JH140" s="897"/>
      <c r="JI140" s="897"/>
      <c r="JJ140" s="897"/>
      <c r="JK140" s="897"/>
      <c r="JL140" s="897"/>
      <c r="JM140" s="897"/>
      <c r="JN140" s="897"/>
      <c r="JO140" s="897"/>
      <c r="JP140" s="897"/>
      <c r="JQ140" s="897"/>
      <c r="JR140" s="897"/>
      <c r="JS140" s="897"/>
      <c r="JT140" s="897"/>
      <c r="JU140" s="897"/>
      <c r="JV140" s="897"/>
      <c r="JW140" s="897"/>
      <c r="JX140" s="897"/>
      <c r="JY140" s="897"/>
      <c r="JZ140" s="897"/>
      <c r="KA140" s="897"/>
      <c r="KB140" s="897"/>
      <c r="KC140" s="897"/>
      <c r="KD140" s="897"/>
      <c r="KE140" s="897"/>
      <c r="KF140" s="897"/>
      <c r="KG140" s="897"/>
      <c r="KH140" s="897"/>
      <c r="KI140" s="897"/>
      <c r="KJ140" s="897"/>
      <c r="KK140" s="897"/>
      <c r="KL140" s="897"/>
      <c r="KM140" s="897"/>
      <c r="KN140" s="897"/>
      <c r="KO140" s="897"/>
      <c r="KP140" s="897"/>
      <c r="KQ140" s="897"/>
      <c r="KR140" s="897"/>
      <c r="KS140" s="897"/>
      <c r="KT140" s="897"/>
      <c r="KU140" s="897"/>
      <c r="KV140" s="897"/>
      <c r="KW140" s="897"/>
      <c r="KX140" s="897"/>
      <c r="KY140" s="897"/>
      <c r="KZ140" s="897"/>
      <c r="LA140" s="897"/>
      <c r="LB140" s="897"/>
      <c r="LC140" s="897"/>
      <c r="LD140" s="897"/>
      <c r="LE140" s="897"/>
      <c r="LF140" s="897"/>
      <c r="LG140" s="897"/>
      <c r="LH140" s="897"/>
      <c r="LI140" s="897"/>
      <c r="LJ140" s="897"/>
      <c r="LK140" s="897"/>
      <c r="LL140" s="897"/>
      <c r="LM140" s="897"/>
      <c r="LN140" s="897"/>
      <c r="LO140" s="897"/>
      <c r="LP140" s="897"/>
      <c r="LQ140" s="897"/>
      <c r="LR140" s="897"/>
      <c r="LS140" s="897"/>
      <c r="LT140" s="897"/>
      <c r="LU140" s="897"/>
      <c r="LV140" s="897"/>
      <c r="LW140" s="897"/>
      <c r="LX140" s="897"/>
      <c r="LY140" s="897"/>
      <c r="LZ140" s="897"/>
      <c r="MA140" s="897"/>
      <c r="MB140" s="897"/>
      <c r="MC140" s="897"/>
      <c r="MD140" s="897"/>
      <c r="ME140" s="897"/>
      <c r="MF140" s="897"/>
      <c r="MG140" s="897"/>
      <c r="MH140" s="897"/>
      <c r="MI140" s="897"/>
      <c r="MJ140" s="897"/>
      <c r="MK140" s="897"/>
      <c r="ML140" s="897"/>
      <c r="MM140" s="897"/>
      <c r="MN140" s="897"/>
    </row>
    <row r="141" spans="1:352" s="898" customFormat="1" ht="20.100000000000001" customHeight="1" x14ac:dyDescent="0.2">
      <c r="A141" s="802" t="s">
        <v>233</v>
      </c>
      <c r="B141" s="813"/>
      <c r="C141" s="800" t="s">
        <v>568</v>
      </c>
      <c r="D141" s="826" t="s">
        <v>569</v>
      </c>
      <c r="E141" s="811" t="s">
        <v>504</v>
      </c>
      <c r="F141" s="805"/>
      <c r="G141" s="806" t="s">
        <v>373</v>
      </c>
      <c r="H141" s="809">
        <v>0</v>
      </c>
      <c r="I141" s="808">
        <v>46</v>
      </c>
      <c r="J141" s="895">
        <v>46</v>
      </c>
      <c r="K141" s="896">
        <v>46</v>
      </c>
      <c r="L141" s="810">
        <f t="shared" si="1"/>
        <v>100</v>
      </c>
      <c r="M141" s="776"/>
      <c r="N141" s="776"/>
      <c r="O141" s="776"/>
      <c r="P141" s="776"/>
      <c r="Q141" s="776"/>
      <c r="R141" s="776"/>
      <c r="S141" s="776"/>
      <c r="T141" s="776"/>
      <c r="U141" s="776"/>
      <c r="V141" s="776"/>
      <c r="W141" s="776"/>
      <c r="X141" s="776"/>
      <c r="Y141" s="776"/>
      <c r="Z141" s="776"/>
      <c r="AA141" s="776"/>
      <c r="AB141" s="776"/>
      <c r="AC141" s="776"/>
      <c r="AD141" s="776"/>
      <c r="AE141" s="776"/>
      <c r="AF141" s="776"/>
      <c r="AG141" s="776"/>
      <c r="AH141" s="776"/>
      <c r="AI141" s="776"/>
      <c r="AJ141" s="776"/>
      <c r="AK141" s="776"/>
      <c r="AL141" s="897"/>
      <c r="AM141" s="897"/>
      <c r="AN141" s="897"/>
      <c r="AO141" s="897"/>
      <c r="AP141" s="897"/>
      <c r="AQ141" s="897"/>
      <c r="AR141" s="897"/>
      <c r="AS141" s="897"/>
      <c r="AT141" s="897"/>
      <c r="AU141" s="897"/>
      <c r="AV141" s="897"/>
      <c r="AW141" s="897"/>
      <c r="AX141" s="897"/>
      <c r="AY141" s="897"/>
      <c r="AZ141" s="897"/>
      <c r="BA141" s="897"/>
      <c r="BB141" s="897"/>
      <c r="BC141" s="897"/>
      <c r="BD141" s="897"/>
      <c r="BE141" s="897"/>
      <c r="BF141" s="897"/>
      <c r="BG141" s="897"/>
      <c r="BH141" s="897"/>
      <c r="BI141" s="897"/>
      <c r="BJ141" s="897"/>
      <c r="BK141" s="897"/>
      <c r="BL141" s="897"/>
      <c r="BM141" s="897"/>
      <c r="BN141" s="897"/>
      <c r="BO141" s="897"/>
      <c r="BP141" s="897"/>
      <c r="BQ141" s="897"/>
      <c r="BR141" s="897"/>
      <c r="BS141" s="897"/>
      <c r="BT141" s="897"/>
      <c r="BU141" s="897"/>
      <c r="BV141" s="897"/>
      <c r="BW141" s="897"/>
      <c r="BX141" s="897"/>
      <c r="BY141" s="897"/>
      <c r="BZ141" s="897"/>
      <c r="CA141" s="897"/>
      <c r="CB141" s="897"/>
      <c r="CC141" s="897"/>
      <c r="CD141" s="897"/>
      <c r="CE141" s="897"/>
      <c r="CF141" s="897"/>
      <c r="CG141" s="897"/>
      <c r="CH141" s="897"/>
      <c r="CI141" s="897"/>
      <c r="CJ141" s="897"/>
      <c r="CK141" s="897"/>
      <c r="CL141" s="897"/>
      <c r="CM141" s="897"/>
      <c r="CN141" s="897"/>
      <c r="CO141" s="897"/>
      <c r="CP141" s="897"/>
      <c r="CQ141" s="897"/>
      <c r="CR141" s="897"/>
      <c r="CS141" s="897"/>
      <c r="CT141" s="897"/>
      <c r="CU141" s="897"/>
      <c r="CV141" s="897"/>
      <c r="CW141" s="897"/>
      <c r="CX141" s="897"/>
      <c r="CY141" s="897"/>
      <c r="CZ141" s="897"/>
      <c r="DA141" s="897"/>
      <c r="DB141" s="897"/>
      <c r="DC141" s="897"/>
      <c r="DD141" s="897"/>
      <c r="DE141" s="897"/>
      <c r="DF141" s="897"/>
      <c r="DG141" s="897"/>
      <c r="DH141" s="897"/>
      <c r="DI141" s="897"/>
      <c r="DJ141" s="897"/>
      <c r="DK141" s="897"/>
      <c r="DL141" s="897"/>
      <c r="DM141" s="897"/>
      <c r="DN141" s="897"/>
      <c r="DO141" s="897"/>
      <c r="DP141" s="897"/>
      <c r="DQ141" s="897"/>
      <c r="DR141" s="897"/>
      <c r="DS141" s="897"/>
      <c r="DT141" s="897"/>
      <c r="DU141" s="897"/>
      <c r="DV141" s="897"/>
      <c r="DW141" s="897"/>
      <c r="DX141" s="897"/>
      <c r="DY141" s="897"/>
      <c r="DZ141" s="897"/>
      <c r="EA141" s="897"/>
      <c r="EB141" s="897"/>
      <c r="EC141" s="897"/>
      <c r="ED141" s="897"/>
      <c r="EE141" s="897"/>
      <c r="EF141" s="897"/>
      <c r="EG141" s="897"/>
      <c r="EH141" s="897"/>
      <c r="EI141" s="897"/>
      <c r="EJ141" s="897"/>
      <c r="EK141" s="897"/>
      <c r="EL141" s="897"/>
      <c r="EM141" s="897"/>
      <c r="EN141" s="897"/>
      <c r="EO141" s="897"/>
      <c r="EP141" s="897"/>
      <c r="EQ141" s="897"/>
      <c r="ER141" s="897"/>
      <c r="ES141" s="897"/>
      <c r="ET141" s="897"/>
      <c r="EU141" s="897"/>
      <c r="EV141" s="897"/>
      <c r="EW141" s="897"/>
      <c r="EX141" s="897"/>
      <c r="EY141" s="897"/>
      <c r="EZ141" s="897"/>
      <c r="FA141" s="897"/>
      <c r="FB141" s="897"/>
      <c r="FC141" s="897"/>
      <c r="FD141" s="897"/>
      <c r="FE141" s="897"/>
      <c r="FF141" s="897"/>
      <c r="FG141" s="897"/>
      <c r="FH141" s="897"/>
      <c r="FI141" s="897"/>
      <c r="FJ141" s="897"/>
      <c r="FK141" s="897"/>
      <c r="FL141" s="897"/>
      <c r="FM141" s="897"/>
      <c r="FN141" s="897"/>
      <c r="FO141" s="897"/>
      <c r="FP141" s="897"/>
      <c r="FQ141" s="897"/>
      <c r="FR141" s="897"/>
      <c r="FS141" s="897"/>
      <c r="FT141" s="897"/>
      <c r="FU141" s="897"/>
      <c r="FV141" s="897"/>
      <c r="FW141" s="897"/>
      <c r="FX141" s="897"/>
      <c r="FY141" s="897"/>
      <c r="FZ141" s="897"/>
      <c r="GA141" s="897"/>
      <c r="GB141" s="897"/>
      <c r="GC141" s="897"/>
      <c r="GD141" s="897"/>
      <c r="GE141" s="897"/>
      <c r="GF141" s="897"/>
      <c r="GG141" s="897"/>
      <c r="GH141" s="897"/>
      <c r="GI141" s="897"/>
      <c r="GJ141" s="897"/>
      <c r="GK141" s="897"/>
      <c r="GL141" s="897"/>
      <c r="GM141" s="897"/>
      <c r="GN141" s="897"/>
      <c r="GO141" s="897"/>
      <c r="GP141" s="897"/>
      <c r="GQ141" s="897"/>
      <c r="GR141" s="897"/>
      <c r="GS141" s="897"/>
      <c r="GT141" s="897"/>
      <c r="GU141" s="897"/>
      <c r="GV141" s="897"/>
      <c r="GW141" s="897"/>
      <c r="GX141" s="897"/>
      <c r="GY141" s="897"/>
      <c r="GZ141" s="897"/>
      <c r="HA141" s="897"/>
      <c r="HB141" s="897"/>
      <c r="HC141" s="897"/>
      <c r="HD141" s="897"/>
      <c r="HE141" s="897"/>
      <c r="HF141" s="897"/>
      <c r="HG141" s="897"/>
      <c r="HH141" s="897"/>
      <c r="HI141" s="897"/>
      <c r="HJ141" s="897"/>
      <c r="HK141" s="897"/>
      <c r="HL141" s="897"/>
      <c r="HM141" s="897"/>
      <c r="HN141" s="897"/>
      <c r="HO141" s="897"/>
      <c r="HP141" s="897"/>
      <c r="HQ141" s="897"/>
      <c r="HR141" s="897"/>
      <c r="HS141" s="897"/>
      <c r="HT141" s="897"/>
      <c r="HU141" s="897"/>
      <c r="HV141" s="897"/>
      <c r="HW141" s="897"/>
      <c r="HX141" s="897"/>
      <c r="HY141" s="897"/>
      <c r="HZ141" s="897"/>
      <c r="IA141" s="897"/>
      <c r="IB141" s="897"/>
      <c r="IC141" s="897"/>
      <c r="ID141" s="897"/>
      <c r="IE141" s="897"/>
      <c r="IF141" s="897"/>
      <c r="IG141" s="897"/>
      <c r="IH141" s="897"/>
      <c r="II141" s="897"/>
      <c r="IJ141" s="897"/>
      <c r="IK141" s="897"/>
      <c r="IL141" s="897"/>
      <c r="IM141" s="897"/>
      <c r="IN141" s="897"/>
      <c r="IO141" s="897"/>
      <c r="IP141" s="897"/>
      <c r="IQ141" s="897"/>
      <c r="IR141" s="897"/>
      <c r="IS141" s="897"/>
      <c r="IT141" s="897"/>
      <c r="IU141" s="897"/>
      <c r="IV141" s="897"/>
      <c r="IW141" s="897"/>
      <c r="IX141" s="897"/>
      <c r="IY141" s="897"/>
      <c r="IZ141" s="897"/>
      <c r="JA141" s="897"/>
      <c r="JB141" s="897"/>
      <c r="JC141" s="897"/>
      <c r="JD141" s="897"/>
      <c r="JE141" s="897"/>
      <c r="JF141" s="897"/>
      <c r="JG141" s="897"/>
      <c r="JH141" s="897"/>
      <c r="JI141" s="897"/>
      <c r="JJ141" s="897"/>
      <c r="JK141" s="897"/>
      <c r="JL141" s="897"/>
      <c r="JM141" s="897"/>
      <c r="JN141" s="897"/>
      <c r="JO141" s="897"/>
      <c r="JP141" s="897"/>
      <c r="JQ141" s="897"/>
      <c r="JR141" s="897"/>
      <c r="JS141" s="897"/>
      <c r="JT141" s="897"/>
      <c r="JU141" s="897"/>
      <c r="JV141" s="897"/>
      <c r="JW141" s="897"/>
      <c r="JX141" s="897"/>
      <c r="JY141" s="897"/>
      <c r="JZ141" s="897"/>
      <c r="KA141" s="897"/>
      <c r="KB141" s="897"/>
      <c r="KC141" s="897"/>
      <c r="KD141" s="897"/>
      <c r="KE141" s="897"/>
      <c r="KF141" s="897"/>
      <c r="KG141" s="897"/>
      <c r="KH141" s="897"/>
      <c r="KI141" s="897"/>
      <c r="KJ141" s="897"/>
      <c r="KK141" s="897"/>
      <c r="KL141" s="897"/>
      <c r="KM141" s="897"/>
      <c r="KN141" s="897"/>
      <c r="KO141" s="897"/>
      <c r="KP141" s="897"/>
      <c r="KQ141" s="897"/>
      <c r="KR141" s="897"/>
      <c r="KS141" s="897"/>
      <c r="KT141" s="897"/>
      <c r="KU141" s="897"/>
      <c r="KV141" s="897"/>
      <c r="KW141" s="897"/>
      <c r="KX141" s="897"/>
      <c r="KY141" s="897"/>
      <c r="KZ141" s="897"/>
      <c r="LA141" s="897"/>
      <c r="LB141" s="897"/>
      <c r="LC141" s="897"/>
      <c r="LD141" s="897"/>
      <c r="LE141" s="897"/>
      <c r="LF141" s="897"/>
      <c r="LG141" s="897"/>
      <c r="LH141" s="897"/>
      <c r="LI141" s="897"/>
      <c r="LJ141" s="897"/>
      <c r="LK141" s="897"/>
      <c r="LL141" s="897"/>
      <c r="LM141" s="897"/>
      <c r="LN141" s="897"/>
      <c r="LO141" s="897"/>
      <c r="LP141" s="897"/>
      <c r="LQ141" s="897"/>
      <c r="LR141" s="897"/>
      <c r="LS141" s="897"/>
      <c r="LT141" s="897"/>
      <c r="LU141" s="897"/>
      <c r="LV141" s="897"/>
      <c r="LW141" s="897"/>
      <c r="LX141" s="897"/>
      <c r="LY141" s="897"/>
      <c r="LZ141" s="897"/>
      <c r="MA141" s="897"/>
      <c r="MB141" s="897"/>
      <c r="MC141" s="897"/>
      <c r="MD141" s="897"/>
      <c r="ME141" s="897"/>
      <c r="MF141" s="897"/>
      <c r="MG141" s="897"/>
      <c r="MH141" s="897"/>
      <c r="MI141" s="897"/>
      <c r="MJ141" s="897"/>
      <c r="MK141" s="897"/>
      <c r="ML141" s="897"/>
      <c r="MM141" s="897"/>
      <c r="MN141" s="897"/>
    </row>
    <row r="142" spans="1:352" s="898" customFormat="1" ht="20.100000000000001" customHeight="1" x14ac:dyDescent="0.2">
      <c r="A142" s="802" t="s">
        <v>233</v>
      </c>
      <c r="B142" s="813"/>
      <c r="C142" s="800" t="s">
        <v>570</v>
      </c>
      <c r="D142" s="826" t="s">
        <v>571</v>
      </c>
      <c r="E142" s="811" t="s">
        <v>572</v>
      </c>
      <c r="F142" s="805"/>
      <c r="G142" s="806" t="s">
        <v>373</v>
      </c>
      <c r="H142" s="809">
        <v>45</v>
      </c>
      <c r="I142" s="808">
        <v>0</v>
      </c>
      <c r="J142" s="895">
        <v>93.5</v>
      </c>
      <c r="K142" s="896">
        <v>93</v>
      </c>
      <c r="L142" s="810">
        <f t="shared" si="1"/>
        <v>99.465240641711233</v>
      </c>
      <c r="M142" s="776"/>
      <c r="N142" s="776"/>
      <c r="O142" s="776"/>
      <c r="P142" s="776"/>
      <c r="Q142" s="776"/>
      <c r="R142" s="776"/>
      <c r="S142" s="776"/>
      <c r="T142" s="776"/>
      <c r="U142" s="776"/>
      <c r="V142" s="776"/>
      <c r="W142" s="776"/>
      <c r="X142" s="776"/>
      <c r="Y142" s="776"/>
      <c r="Z142" s="776"/>
      <c r="AA142" s="776"/>
      <c r="AB142" s="776"/>
      <c r="AC142" s="776"/>
      <c r="AD142" s="776"/>
      <c r="AE142" s="776"/>
      <c r="AF142" s="776"/>
      <c r="AG142" s="776"/>
      <c r="AH142" s="776"/>
      <c r="AI142" s="776"/>
      <c r="AJ142" s="776"/>
      <c r="AK142" s="776"/>
      <c r="AL142" s="897"/>
      <c r="AM142" s="897"/>
      <c r="AN142" s="897"/>
      <c r="AO142" s="897"/>
      <c r="AP142" s="897"/>
      <c r="AQ142" s="897"/>
      <c r="AR142" s="897"/>
      <c r="AS142" s="897"/>
      <c r="AT142" s="897"/>
      <c r="AU142" s="897"/>
      <c r="AV142" s="897"/>
      <c r="AW142" s="897"/>
      <c r="AX142" s="897"/>
      <c r="AY142" s="897"/>
      <c r="AZ142" s="897"/>
      <c r="BA142" s="897"/>
      <c r="BB142" s="897"/>
      <c r="BC142" s="897"/>
      <c r="BD142" s="897"/>
      <c r="BE142" s="897"/>
      <c r="BF142" s="897"/>
      <c r="BG142" s="897"/>
      <c r="BH142" s="897"/>
      <c r="BI142" s="897"/>
      <c r="BJ142" s="897"/>
      <c r="BK142" s="897"/>
      <c r="BL142" s="897"/>
      <c r="BM142" s="897"/>
      <c r="BN142" s="897"/>
      <c r="BO142" s="897"/>
      <c r="BP142" s="897"/>
      <c r="BQ142" s="897"/>
      <c r="BR142" s="897"/>
      <c r="BS142" s="897"/>
      <c r="BT142" s="897"/>
      <c r="BU142" s="897"/>
      <c r="BV142" s="897"/>
      <c r="BW142" s="897"/>
      <c r="BX142" s="897"/>
      <c r="BY142" s="897"/>
      <c r="BZ142" s="897"/>
      <c r="CA142" s="897"/>
      <c r="CB142" s="897"/>
      <c r="CC142" s="897"/>
      <c r="CD142" s="897"/>
      <c r="CE142" s="897"/>
      <c r="CF142" s="897"/>
      <c r="CG142" s="897"/>
      <c r="CH142" s="897"/>
      <c r="CI142" s="897"/>
      <c r="CJ142" s="897"/>
      <c r="CK142" s="897"/>
      <c r="CL142" s="897"/>
      <c r="CM142" s="897"/>
      <c r="CN142" s="897"/>
      <c r="CO142" s="897"/>
      <c r="CP142" s="897"/>
      <c r="CQ142" s="897"/>
      <c r="CR142" s="897"/>
      <c r="CS142" s="897"/>
      <c r="CT142" s="897"/>
      <c r="CU142" s="897"/>
      <c r="CV142" s="897"/>
      <c r="CW142" s="897"/>
      <c r="CX142" s="897"/>
      <c r="CY142" s="897"/>
      <c r="CZ142" s="897"/>
      <c r="DA142" s="897"/>
      <c r="DB142" s="897"/>
      <c r="DC142" s="897"/>
      <c r="DD142" s="897"/>
      <c r="DE142" s="897"/>
      <c r="DF142" s="897"/>
      <c r="DG142" s="897"/>
      <c r="DH142" s="897"/>
      <c r="DI142" s="897"/>
      <c r="DJ142" s="897"/>
      <c r="DK142" s="897"/>
      <c r="DL142" s="897"/>
      <c r="DM142" s="897"/>
      <c r="DN142" s="897"/>
      <c r="DO142" s="897"/>
      <c r="DP142" s="897"/>
      <c r="DQ142" s="897"/>
      <c r="DR142" s="897"/>
      <c r="DS142" s="897"/>
      <c r="DT142" s="897"/>
      <c r="DU142" s="897"/>
      <c r="DV142" s="897"/>
      <c r="DW142" s="897"/>
      <c r="DX142" s="897"/>
      <c r="DY142" s="897"/>
      <c r="DZ142" s="897"/>
      <c r="EA142" s="897"/>
      <c r="EB142" s="897"/>
      <c r="EC142" s="897"/>
      <c r="ED142" s="897"/>
      <c r="EE142" s="897"/>
      <c r="EF142" s="897"/>
      <c r="EG142" s="897"/>
      <c r="EH142" s="897"/>
      <c r="EI142" s="897"/>
      <c r="EJ142" s="897"/>
      <c r="EK142" s="897"/>
      <c r="EL142" s="897"/>
      <c r="EM142" s="897"/>
      <c r="EN142" s="897"/>
      <c r="EO142" s="897"/>
      <c r="EP142" s="897"/>
      <c r="EQ142" s="897"/>
      <c r="ER142" s="897"/>
      <c r="ES142" s="897"/>
      <c r="ET142" s="897"/>
      <c r="EU142" s="897"/>
      <c r="EV142" s="897"/>
      <c r="EW142" s="897"/>
      <c r="EX142" s="897"/>
      <c r="EY142" s="897"/>
      <c r="EZ142" s="897"/>
      <c r="FA142" s="897"/>
      <c r="FB142" s="897"/>
      <c r="FC142" s="897"/>
      <c r="FD142" s="897"/>
      <c r="FE142" s="897"/>
      <c r="FF142" s="897"/>
      <c r="FG142" s="897"/>
      <c r="FH142" s="897"/>
      <c r="FI142" s="897"/>
      <c r="FJ142" s="897"/>
      <c r="FK142" s="897"/>
      <c r="FL142" s="897"/>
      <c r="FM142" s="897"/>
      <c r="FN142" s="897"/>
      <c r="FO142" s="897"/>
      <c r="FP142" s="897"/>
      <c r="FQ142" s="897"/>
      <c r="FR142" s="897"/>
      <c r="FS142" s="897"/>
      <c r="FT142" s="897"/>
      <c r="FU142" s="897"/>
      <c r="FV142" s="897"/>
      <c r="FW142" s="897"/>
      <c r="FX142" s="897"/>
      <c r="FY142" s="897"/>
      <c r="FZ142" s="897"/>
      <c r="GA142" s="897"/>
      <c r="GB142" s="897"/>
      <c r="GC142" s="897"/>
      <c r="GD142" s="897"/>
      <c r="GE142" s="897"/>
      <c r="GF142" s="897"/>
      <c r="GG142" s="897"/>
      <c r="GH142" s="897"/>
      <c r="GI142" s="897"/>
      <c r="GJ142" s="897"/>
      <c r="GK142" s="897"/>
      <c r="GL142" s="897"/>
      <c r="GM142" s="897"/>
      <c r="GN142" s="897"/>
      <c r="GO142" s="897"/>
      <c r="GP142" s="897"/>
      <c r="GQ142" s="897"/>
      <c r="GR142" s="897"/>
      <c r="GS142" s="897"/>
      <c r="GT142" s="897"/>
      <c r="GU142" s="897"/>
      <c r="GV142" s="897"/>
      <c r="GW142" s="897"/>
      <c r="GX142" s="897"/>
      <c r="GY142" s="897"/>
      <c r="GZ142" s="897"/>
      <c r="HA142" s="897"/>
      <c r="HB142" s="897"/>
      <c r="HC142" s="897"/>
      <c r="HD142" s="897"/>
      <c r="HE142" s="897"/>
      <c r="HF142" s="897"/>
      <c r="HG142" s="897"/>
      <c r="HH142" s="897"/>
      <c r="HI142" s="897"/>
      <c r="HJ142" s="897"/>
      <c r="HK142" s="897"/>
      <c r="HL142" s="897"/>
      <c r="HM142" s="897"/>
      <c r="HN142" s="897"/>
      <c r="HO142" s="897"/>
      <c r="HP142" s="897"/>
      <c r="HQ142" s="897"/>
      <c r="HR142" s="897"/>
      <c r="HS142" s="897"/>
      <c r="HT142" s="897"/>
      <c r="HU142" s="897"/>
      <c r="HV142" s="897"/>
      <c r="HW142" s="897"/>
      <c r="HX142" s="897"/>
      <c r="HY142" s="897"/>
      <c r="HZ142" s="897"/>
      <c r="IA142" s="897"/>
      <c r="IB142" s="897"/>
      <c r="IC142" s="897"/>
      <c r="ID142" s="897"/>
      <c r="IE142" s="897"/>
      <c r="IF142" s="897"/>
      <c r="IG142" s="897"/>
      <c r="IH142" s="897"/>
      <c r="II142" s="897"/>
      <c r="IJ142" s="897"/>
      <c r="IK142" s="897"/>
      <c r="IL142" s="897"/>
      <c r="IM142" s="897"/>
      <c r="IN142" s="897"/>
      <c r="IO142" s="897"/>
      <c r="IP142" s="897"/>
      <c r="IQ142" s="897"/>
      <c r="IR142" s="897"/>
      <c r="IS142" s="897"/>
      <c r="IT142" s="897"/>
      <c r="IU142" s="897"/>
      <c r="IV142" s="897"/>
      <c r="IW142" s="897"/>
      <c r="IX142" s="897"/>
      <c r="IY142" s="897"/>
      <c r="IZ142" s="897"/>
      <c r="JA142" s="897"/>
      <c r="JB142" s="897"/>
      <c r="JC142" s="897"/>
      <c r="JD142" s="897"/>
      <c r="JE142" s="897"/>
      <c r="JF142" s="897"/>
      <c r="JG142" s="897"/>
      <c r="JH142" s="897"/>
      <c r="JI142" s="897"/>
      <c r="JJ142" s="897"/>
      <c r="JK142" s="897"/>
      <c r="JL142" s="897"/>
      <c r="JM142" s="897"/>
      <c r="JN142" s="897"/>
      <c r="JO142" s="897"/>
      <c r="JP142" s="897"/>
      <c r="JQ142" s="897"/>
      <c r="JR142" s="897"/>
      <c r="JS142" s="897"/>
      <c r="JT142" s="897"/>
      <c r="JU142" s="897"/>
      <c r="JV142" s="897"/>
      <c r="JW142" s="897"/>
      <c r="JX142" s="897"/>
      <c r="JY142" s="897"/>
      <c r="JZ142" s="897"/>
      <c r="KA142" s="897"/>
      <c r="KB142" s="897"/>
      <c r="KC142" s="897"/>
      <c r="KD142" s="897"/>
      <c r="KE142" s="897"/>
      <c r="KF142" s="897"/>
      <c r="KG142" s="897"/>
      <c r="KH142" s="897"/>
      <c r="KI142" s="897"/>
      <c r="KJ142" s="897"/>
      <c r="KK142" s="897"/>
      <c r="KL142" s="897"/>
      <c r="KM142" s="897"/>
      <c r="KN142" s="897"/>
      <c r="KO142" s="897"/>
      <c r="KP142" s="897"/>
      <c r="KQ142" s="897"/>
      <c r="KR142" s="897"/>
      <c r="KS142" s="897"/>
      <c r="KT142" s="897"/>
      <c r="KU142" s="897"/>
      <c r="KV142" s="897"/>
      <c r="KW142" s="897"/>
      <c r="KX142" s="897"/>
      <c r="KY142" s="897"/>
      <c r="KZ142" s="897"/>
      <c r="LA142" s="897"/>
      <c r="LB142" s="897"/>
      <c r="LC142" s="897"/>
      <c r="LD142" s="897"/>
      <c r="LE142" s="897"/>
      <c r="LF142" s="897"/>
      <c r="LG142" s="897"/>
      <c r="LH142" s="897"/>
      <c r="LI142" s="897"/>
      <c r="LJ142" s="897"/>
      <c r="LK142" s="897"/>
      <c r="LL142" s="897"/>
      <c r="LM142" s="897"/>
      <c r="LN142" s="897"/>
      <c r="LO142" s="897"/>
      <c r="LP142" s="897"/>
      <c r="LQ142" s="897"/>
      <c r="LR142" s="897"/>
      <c r="LS142" s="897"/>
      <c r="LT142" s="897"/>
      <c r="LU142" s="897"/>
      <c r="LV142" s="897"/>
      <c r="LW142" s="897"/>
      <c r="LX142" s="897"/>
      <c r="LY142" s="897"/>
      <c r="LZ142" s="897"/>
      <c r="MA142" s="897"/>
      <c r="MB142" s="897"/>
      <c r="MC142" s="897"/>
      <c r="MD142" s="897"/>
      <c r="ME142" s="897"/>
      <c r="MF142" s="897"/>
      <c r="MG142" s="897"/>
      <c r="MH142" s="897"/>
      <c r="MI142" s="897"/>
      <c r="MJ142" s="897"/>
      <c r="MK142" s="897"/>
      <c r="ML142" s="897"/>
      <c r="MM142" s="897"/>
      <c r="MN142" s="897"/>
    </row>
    <row r="143" spans="1:352" s="898" customFormat="1" ht="20.100000000000001" customHeight="1" x14ac:dyDescent="0.2">
      <c r="A143" s="802" t="s">
        <v>233</v>
      </c>
      <c r="B143" s="813"/>
      <c r="C143" s="800" t="s">
        <v>573</v>
      </c>
      <c r="D143" s="826" t="s">
        <v>574</v>
      </c>
      <c r="E143" s="811" t="s">
        <v>575</v>
      </c>
      <c r="F143" s="805"/>
      <c r="G143" s="806" t="s">
        <v>373</v>
      </c>
      <c r="H143" s="809">
        <v>37</v>
      </c>
      <c r="I143" s="808">
        <v>0</v>
      </c>
      <c r="J143" s="895">
        <v>37</v>
      </c>
      <c r="K143" s="896">
        <v>37</v>
      </c>
      <c r="L143" s="810">
        <f t="shared" si="1"/>
        <v>100</v>
      </c>
      <c r="M143" s="776"/>
      <c r="N143" s="776"/>
      <c r="O143" s="776"/>
      <c r="P143" s="776"/>
      <c r="Q143" s="776"/>
      <c r="R143" s="776"/>
      <c r="S143" s="776"/>
      <c r="T143" s="776"/>
      <c r="U143" s="776"/>
      <c r="V143" s="776"/>
      <c r="W143" s="776"/>
      <c r="X143" s="776"/>
      <c r="Y143" s="776"/>
      <c r="Z143" s="776"/>
      <c r="AA143" s="776"/>
      <c r="AB143" s="776"/>
      <c r="AC143" s="776"/>
      <c r="AD143" s="776"/>
      <c r="AE143" s="776"/>
      <c r="AF143" s="776"/>
      <c r="AG143" s="776"/>
      <c r="AH143" s="776"/>
      <c r="AI143" s="776"/>
      <c r="AJ143" s="776"/>
      <c r="AK143" s="776"/>
      <c r="AL143" s="897"/>
      <c r="AM143" s="897"/>
      <c r="AN143" s="897"/>
      <c r="AO143" s="897"/>
      <c r="AP143" s="897"/>
      <c r="AQ143" s="897"/>
      <c r="AR143" s="897"/>
      <c r="AS143" s="897"/>
      <c r="AT143" s="897"/>
      <c r="AU143" s="897"/>
      <c r="AV143" s="897"/>
      <c r="AW143" s="897"/>
      <c r="AX143" s="897"/>
      <c r="AY143" s="897"/>
      <c r="AZ143" s="897"/>
      <c r="BA143" s="897"/>
      <c r="BB143" s="897"/>
      <c r="BC143" s="897"/>
      <c r="BD143" s="897"/>
      <c r="BE143" s="897"/>
      <c r="BF143" s="897"/>
      <c r="BG143" s="897"/>
      <c r="BH143" s="897"/>
      <c r="BI143" s="897"/>
      <c r="BJ143" s="897"/>
      <c r="BK143" s="897"/>
      <c r="BL143" s="897"/>
      <c r="BM143" s="897"/>
      <c r="BN143" s="897"/>
      <c r="BO143" s="897"/>
      <c r="BP143" s="897"/>
      <c r="BQ143" s="897"/>
      <c r="BR143" s="897"/>
      <c r="BS143" s="897"/>
      <c r="BT143" s="897"/>
      <c r="BU143" s="897"/>
      <c r="BV143" s="897"/>
      <c r="BW143" s="897"/>
      <c r="BX143" s="897"/>
      <c r="BY143" s="897"/>
      <c r="BZ143" s="897"/>
      <c r="CA143" s="897"/>
      <c r="CB143" s="897"/>
      <c r="CC143" s="897"/>
      <c r="CD143" s="897"/>
      <c r="CE143" s="897"/>
      <c r="CF143" s="897"/>
      <c r="CG143" s="897"/>
      <c r="CH143" s="897"/>
      <c r="CI143" s="897"/>
      <c r="CJ143" s="897"/>
      <c r="CK143" s="897"/>
      <c r="CL143" s="897"/>
      <c r="CM143" s="897"/>
      <c r="CN143" s="897"/>
      <c r="CO143" s="897"/>
      <c r="CP143" s="897"/>
      <c r="CQ143" s="897"/>
      <c r="CR143" s="897"/>
      <c r="CS143" s="897"/>
      <c r="CT143" s="897"/>
      <c r="CU143" s="897"/>
      <c r="CV143" s="897"/>
      <c r="CW143" s="897"/>
      <c r="CX143" s="897"/>
      <c r="CY143" s="897"/>
      <c r="CZ143" s="897"/>
      <c r="DA143" s="897"/>
      <c r="DB143" s="897"/>
      <c r="DC143" s="897"/>
      <c r="DD143" s="897"/>
      <c r="DE143" s="897"/>
      <c r="DF143" s="897"/>
      <c r="DG143" s="897"/>
      <c r="DH143" s="897"/>
      <c r="DI143" s="897"/>
      <c r="DJ143" s="897"/>
      <c r="DK143" s="897"/>
      <c r="DL143" s="897"/>
      <c r="DM143" s="897"/>
      <c r="DN143" s="897"/>
      <c r="DO143" s="897"/>
      <c r="DP143" s="897"/>
      <c r="DQ143" s="897"/>
      <c r="DR143" s="897"/>
      <c r="DS143" s="897"/>
      <c r="DT143" s="897"/>
      <c r="DU143" s="897"/>
      <c r="DV143" s="897"/>
      <c r="DW143" s="897"/>
      <c r="DX143" s="897"/>
      <c r="DY143" s="897"/>
      <c r="DZ143" s="897"/>
      <c r="EA143" s="897"/>
      <c r="EB143" s="897"/>
      <c r="EC143" s="897"/>
      <c r="ED143" s="897"/>
      <c r="EE143" s="897"/>
      <c r="EF143" s="897"/>
      <c r="EG143" s="897"/>
      <c r="EH143" s="897"/>
      <c r="EI143" s="897"/>
      <c r="EJ143" s="897"/>
      <c r="EK143" s="897"/>
      <c r="EL143" s="897"/>
      <c r="EM143" s="897"/>
      <c r="EN143" s="897"/>
      <c r="EO143" s="897"/>
      <c r="EP143" s="897"/>
      <c r="EQ143" s="897"/>
      <c r="ER143" s="897"/>
      <c r="ES143" s="897"/>
      <c r="ET143" s="897"/>
      <c r="EU143" s="897"/>
      <c r="EV143" s="897"/>
      <c r="EW143" s="897"/>
      <c r="EX143" s="897"/>
      <c r="EY143" s="897"/>
      <c r="EZ143" s="897"/>
      <c r="FA143" s="897"/>
      <c r="FB143" s="897"/>
      <c r="FC143" s="897"/>
      <c r="FD143" s="897"/>
      <c r="FE143" s="897"/>
      <c r="FF143" s="897"/>
      <c r="FG143" s="897"/>
      <c r="FH143" s="897"/>
      <c r="FI143" s="897"/>
      <c r="FJ143" s="897"/>
      <c r="FK143" s="897"/>
      <c r="FL143" s="897"/>
      <c r="FM143" s="897"/>
      <c r="FN143" s="897"/>
      <c r="FO143" s="897"/>
      <c r="FP143" s="897"/>
      <c r="FQ143" s="897"/>
      <c r="FR143" s="897"/>
      <c r="FS143" s="897"/>
      <c r="FT143" s="897"/>
      <c r="FU143" s="897"/>
      <c r="FV143" s="897"/>
      <c r="FW143" s="897"/>
      <c r="FX143" s="897"/>
      <c r="FY143" s="897"/>
      <c r="FZ143" s="897"/>
      <c r="GA143" s="897"/>
      <c r="GB143" s="897"/>
      <c r="GC143" s="897"/>
      <c r="GD143" s="897"/>
      <c r="GE143" s="897"/>
      <c r="GF143" s="897"/>
      <c r="GG143" s="897"/>
      <c r="GH143" s="897"/>
      <c r="GI143" s="897"/>
      <c r="GJ143" s="897"/>
      <c r="GK143" s="897"/>
      <c r="GL143" s="897"/>
      <c r="GM143" s="897"/>
      <c r="GN143" s="897"/>
      <c r="GO143" s="897"/>
      <c r="GP143" s="897"/>
      <c r="GQ143" s="897"/>
      <c r="GR143" s="897"/>
      <c r="GS143" s="897"/>
      <c r="GT143" s="897"/>
      <c r="GU143" s="897"/>
      <c r="GV143" s="897"/>
      <c r="GW143" s="897"/>
      <c r="GX143" s="897"/>
      <c r="GY143" s="897"/>
      <c r="GZ143" s="897"/>
      <c r="HA143" s="897"/>
      <c r="HB143" s="897"/>
      <c r="HC143" s="897"/>
      <c r="HD143" s="897"/>
      <c r="HE143" s="897"/>
      <c r="HF143" s="897"/>
      <c r="HG143" s="897"/>
      <c r="HH143" s="897"/>
      <c r="HI143" s="897"/>
      <c r="HJ143" s="897"/>
      <c r="HK143" s="897"/>
      <c r="HL143" s="897"/>
      <c r="HM143" s="897"/>
      <c r="HN143" s="897"/>
      <c r="HO143" s="897"/>
      <c r="HP143" s="897"/>
      <c r="HQ143" s="897"/>
      <c r="HR143" s="897"/>
      <c r="HS143" s="897"/>
      <c r="HT143" s="897"/>
      <c r="HU143" s="897"/>
      <c r="HV143" s="897"/>
      <c r="HW143" s="897"/>
      <c r="HX143" s="897"/>
      <c r="HY143" s="897"/>
      <c r="HZ143" s="897"/>
      <c r="IA143" s="897"/>
      <c r="IB143" s="897"/>
      <c r="IC143" s="897"/>
      <c r="ID143" s="897"/>
      <c r="IE143" s="897"/>
      <c r="IF143" s="897"/>
      <c r="IG143" s="897"/>
      <c r="IH143" s="897"/>
      <c r="II143" s="897"/>
      <c r="IJ143" s="897"/>
      <c r="IK143" s="897"/>
      <c r="IL143" s="897"/>
      <c r="IM143" s="897"/>
      <c r="IN143" s="897"/>
      <c r="IO143" s="897"/>
      <c r="IP143" s="897"/>
      <c r="IQ143" s="897"/>
      <c r="IR143" s="897"/>
      <c r="IS143" s="897"/>
      <c r="IT143" s="897"/>
      <c r="IU143" s="897"/>
      <c r="IV143" s="897"/>
      <c r="IW143" s="897"/>
      <c r="IX143" s="897"/>
      <c r="IY143" s="897"/>
      <c r="IZ143" s="897"/>
      <c r="JA143" s="897"/>
      <c r="JB143" s="897"/>
      <c r="JC143" s="897"/>
      <c r="JD143" s="897"/>
      <c r="JE143" s="897"/>
      <c r="JF143" s="897"/>
      <c r="JG143" s="897"/>
      <c r="JH143" s="897"/>
      <c r="JI143" s="897"/>
      <c r="JJ143" s="897"/>
      <c r="JK143" s="897"/>
      <c r="JL143" s="897"/>
      <c r="JM143" s="897"/>
      <c r="JN143" s="897"/>
      <c r="JO143" s="897"/>
      <c r="JP143" s="897"/>
      <c r="JQ143" s="897"/>
      <c r="JR143" s="897"/>
      <c r="JS143" s="897"/>
      <c r="JT143" s="897"/>
      <c r="JU143" s="897"/>
      <c r="JV143" s="897"/>
      <c r="JW143" s="897"/>
      <c r="JX143" s="897"/>
      <c r="JY143" s="897"/>
      <c r="JZ143" s="897"/>
      <c r="KA143" s="897"/>
      <c r="KB143" s="897"/>
      <c r="KC143" s="897"/>
      <c r="KD143" s="897"/>
      <c r="KE143" s="897"/>
      <c r="KF143" s="897"/>
      <c r="KG143" s="897"/>
      <c r="KH143" s="897"/>
      <c r="KI143" s="897"/>
      <c r="KJ143" s="897"/>
      <c r="KK143" s="897"/>
      <c r="KL143" s="897"/>
      <c r="KM143" s="897"/>
      <c r="KN143" s="897"/>
      <c r="KO143" s="897"/>
      <c r="KP143" s="897"/>
      <c r="KQ143" s="897"/>
      <c r="KR143" s="897"/>
      <c r="KS143" s="897"/>
      <c r="KT143" s="897"/>
      <c r="KU143" s="897"/>
      <c r="KV143" s="897"/>
      <c r="KW143" s="897"/>
      <c r="KX143" s="897"/>
      <c r="KY143" s="897"/>
      <c r="KZ143" s="897"/>
      <c r="LA143" s="897"/>
      <c r="LB143" s="897"/>
      <c r="LC143" s="897"/>
      <c r="LD143" s="897"/>
      <c r="LE143" s="897"/>
      <c r="LF143" s="897"/>
      <c r="LG143" s="897"/>
      <c r="LH143" s="897"/>
      <c r="LI143" s="897"/>
      <c r="LJ143" s="897"/>
      <c r="LK143" s="897"/>
      <c r="LL143" s="897"/>
      <c r="LM143" s="897"/>
      <c r="LN143" s="897"/>
      <c r="LO143" s="897"/>
      <c r="LP143" s="897"/>
      <c r="LQ143" s="897"/>
      <c r="LR143" s="897"/>
      <c r="LS143" s="897"/>
      <c r="LT143" s="897"/>
      <c r="LU143" s="897"/>
      <c r="LV143" s="897"/>
      <c r="LW143" s="897"/>
      <c r="LX143" s="897"/>
      <c r="LY143" s="897"/>
      <c r="LZ143" s="897"/>
      <c r="MA143" s="897"/>
      <c r="MB143" s="897"/>
      <c r="MC143" s="897"/>
      <c r="MD143" s="897"/>
      <c r="ME143" s="897"/>
      <c r="MF143" s="897"/>
      <c r="MG143" s="897"/>
      <c r="MH143" s="897"/>
      <c r="MI143" s="897"/>
      <c r="MJ143" s="897"/>
      <c r="MK143" s="897"/>
      <c r="ML143" s="897"/>
      <c r="MM143" s="897"/>
      <c r="MN143" s="897"/>
    </row>
    <row r="144" spans="1:352" s="898" customFormat="1" ht="20.100000000000001" customHeight="1" x14ac:dyDescent="0.2">
      <c r="A144" s="802" t="s">
        <v>233</v>
      </c>
      <c r="B144" s="813"/>
      <c r="C144" s="800" t="s">
        <v>576</v>
      </c>
      <c r="D144" s="826" t="s">
        <v>577</v>
      </c>
      <c r="E144" s="811" t="s">
        <v>248</v>
      </c>
      <c r="F144" s="805" t="s">
        <v>578</v>
      </c>
      <c r="G144" s="806" t="s">
        <v>373</v>
      </c>
      <c r="H144" s="809">
        <v>0</v>
      </c>
      <c r="I144" s="808">
        <v>0</v>
      </c>
      <c r="J144" s="895">
        <v>54500</v>
      </c>
      <c r="K144" s="896">
        <v>0</v>
      </c>
      <c r="L144" s="810">
        <f t="shared" si="1"/>
        <v>0</v>
      </c>
      <c r="M144" s="776"/>
      <c r="N144" s="776"/>
      <c r="O144" s="776"/>
      <c r="P144" s="776"/>
      <c r="Q144" s="776"/>
      <c r="R144" s="776"/>
      <c r="S144" s="776"/>
      <c r="T144" s="776"/>
      <c r="U144" s="776"/>
      <c r="V144" s="776"/>
      <c r="W144" s="776"/>
      <c r="X144" s="776"/>
      <c r="Y144" s="776"/>
      <c r="Z144" s="776"/>
      <c r="AA144" s="776"/>
      <c r="AB144" s="776"/>
      <c r="AC144" s="776"/>
      <c r="AD144" s="776"/>
      <c r="AE144" s="776"/>
      <c r="AF144" s="776"/>
      <c r="AG144" s="776"/>
      <c r="AH144" s="776"/>
      <c r="AI144" s="776"/>
      <c r="AJ144" s="776"/>
      <c r="AK144" s="776"/>
      <c r="AL144" s="897"/>
      <c r="AM144" s="897"/>
      <c r="AN144" s="897"/>
      <c r="AO144" s="897"/>
      <c r="AP144" s="897"/>
      <c r="AQ144" s="897"/>
      <c r="AR144" s="897"/>
      <c r="AS144" s="897"/>
      <c r="AT144" s="897"/>
      <c r="AU144" s="897"/>
      <c r="AV144" s="897"/>
      <c r="AW144" s="897"/>
      <c r="AX144" s="897"/>
      <c r="AY144" s="897"/>
      <c r="AZ144" s="897"/>
      <c r="BA144" s="897"/>
      <c r="BB144" s="897"/>
      <c r="BC144" s="897"/>
      <c r="BD144" s="897"/>
      <c r="BE144" s="897"/>
      <c r="BF144" s="897"/>
      <c r="BG144" s="897"/>
      <c r="BH144" s="897"/>
      <c r="BI144" s="897"/>
      <c r="BJ144" s="897"/>
      <c r="BK144" s="897"/>
      <c r="BL144" s="897"/>
      <c r="BM144" s="897"/>
      <c r="BN144" s="897"/>
      <c r="BO144" s="897"/>
      <c r="BP144" s="897"/>
      <c r="BQ144" s="897"/>
      <c r="BR144" s="897"/>
      <c r="BS144" s="897"/>
      <c r="BT144" s="897"/>
      <c r="BU144" s="897"/>
      <c r="BV144" s="897"/>
      <c r="BW144" s="897"/>
      <c r="BX144" s="897"/>
      <c r="BY144" s="897"/>
      <c r="BZ144" s="897"/>
      <c r="CA144" s="897"/>
      <c r="CB144" s="897"/>
      <c r="CC144" s="897"/>
      <c r="CD144" s="897"/>
      <c r="CE144" s="897"/>
      <c r="CF144" s="897"/>
      <c r="CG144" s="897"/>
      <c r="CH144" s="897"/>
      <c r="CI144" s="897"/>
      <c r="CJ144" s="897"/>
      <c r="CK144" s="897"/>
      <c r="CL144" s="897"/>
      <c r="CM144" s="897"/>
      <c r="CN144" s="897"/>
      <c r="CO144" s="897"/>
      <c r="CP144" s="897"/>
      <c r="CQ144" s="897"/>
      <c r="CR144" s="897"/>
      <c r="CS144" s="897"/>
      <c r="CT144" s="897"/>
      <c r="CU144" s="897"/>
      <c r="CV144" s="897"/>
      <c r="CW144" s="897"/>
      <c r="CX144" s="897"/>
      <c r="CY144" s="897"/>
      <c r="CZ144" s="897"/>
      <c r="DA144" s="897"/>
      <c r="DB144" s="897"/>
      <c r="DC144" s="897"/>
      <c r="DD144" s="897"/>
      <c r="DE144" s="897"/>
      <c r="DF144" s="897"/>
      <c r="DG144" s="897"/>
      <c r="DH144" s="897"/>
      <c r="DI144" s="897"/>
      <c r="DJ144" s="897"/>
      <c r="DK144" s="897"/>
      <c r="DL144" s="897"/>
      <c r="DM144" s="897"/>
      <c r="DN144" s="897"/>
      <c r="DO144" s="897"/>
      <c r="DP144" s="897"/>
      <c r="DQ144" s="897"/>
      <c r="DR144" s="897"/>
      <c r="DS144" s="897"/>
      <c r="DT144" s="897"/>
      <c r="DU144" s="897"/>
      <c r="DV144" s="897"/>
      <c r="DW144" s="897"/>
      <c r="DX144" s="897"/>
      <c r="DY144" s="897"/>
      <c r="DZ144" s="897"/>
      <c r="EA144" s="897"/>
      <c r="EB144" s="897"/>
      <c r="EC144" s="897"/>
      <c r="ED144" s="897"/>
      <c r="EE144" s="897"/>
      <c r="EF144" s="897"/>
      <c r="EG144" s="897"/>
      <c r="EH144" s="897"/>
      <c r="EI144" s="897"/>
      <c r="EJ144" s="897"/>
      <c r="EK144" s="897"/>
      <c r="EL144" s="897"/>
      <c r="EM144" s="897"/>
      <c r="EN144" s="897"/>
      <c r="EO144" s="897"/>
      <c r="EP144" s="897"/>
      <c r="EQ144" s="897"/>
      <c r="ER144" s="897"/>
      <c r="ES144" s="897"/>
      <c r="ET144" s="897"/>
      <c r="EU144" s="897"/>
      <c r="EV144" s="897"/>
      <c r="EW144" s="897"/>
      <c r="EX144" s="897"/>
      <c r="EY144" s="897"/>
      <c r="EZ144" s="897"/>
      <c r="FA144" s="897"/>
      <c r="FB144" s="897"/>
      <c r="FC144" s="897"/>
      <c r="FD144" s="897"/>
      <c r="FE144" s="897"/>
      <c r="FF144" s="897"/>
      <c r="FG144" s="897"/>
      <c r="FH144" s="897"/>
      <c r="FI144" s="897"/>
      <c r="FJ144" s="897"/>
      <c r="FK144" s="897"/>
      <c r="FL144" s="897"/>
      <c r="FM144" s="897"/>
      <c r="FN144" s="897"/>
      <c r="FO144" s="897"/>
      <c r="FP144" s="897"/>
      <c r="FQ144" s="897"/>
      <c r="FR144" s="897"/>
      <c r="FS144" s="897"/>
      <c r="FT144" s="897"/>
      <c r="FU144" s="897"/>
      <c r="FV144" s="897"/>
      <c r="FW144" s="897"/>
      <c r="FX144" s="897"/>
      <c r="FY144" s="897"/>
      <c r="FZ144" s="897"/>
      <c r="GA144" s="897"/>
      <c r="GB144" s="897"/>
      <c r="GC144" s="897"/>
      <c r="GD144" s="897"/>
      <c r="GE144" s="897"/>
      <c r="GF144" s="897"/>
      <c r="GG144" s="897"/>
      <c r="GH144" s="897"/>
      <c r="GI144" s="897"/>
      <c r="GJ144" s="897"/>
      <c r="GK144" s="897"/>
      <c r="GL144" s="897"/>
      <c r="GM144" s="897"/>
      <c r="GN144" s="897"/>
      <c r="GO144" s="897"/>
      <c r="GP144" s="897"/>
      <c r="GQ144" s="897"/>
      <c r="GR144" s="897"/>
      <c r="GS144" s="897"/>
      <c r="GT144" s="897"/>
      <c r="GU144" s="897"/>
      <c r="GV144" s="897"/>
      <c r="GW144" s="897"/>
      <c r="GX144" s="897"/>
      <c r="GY144" s="897"/>
      <c r="GZ144" s="897"/>
      <c r="HA144" s="897"/>
      <c r="HB144" s="897"/>
      <c r="HC144" s="897"/>
      <c r="HD144" s="897"/>
      <c r="HE144" s="897"/>
      <c r="HF144" s="897"/>
      <c r="HG144" s="897"/>
      <c r="HH144" s="897"/>
      <c r="HI144" s="897"/>
      <c r="HJ144" s="897"/>
      <c r="HK144" s="897"/>
      <c r="HL144" s="897"/>
      <c r="HM144" s="897"/>
      <c r="HN144" s="897"/>
      <c r="HO144" s="897"/>
      <c r="HP144" s="897"/>
      <c r="HQ144" s="897"/>
      <c r="HR144" s="897"/>
      <c r="HS144" s="897"/>
      <c r="HT144" s="897"/>
      <c r="HU144" s="897"/>
      <c r="HV144" s="897"/>
      <c r="HW144" s="897"/>
      <c r="HX144" s="897"/>
      <c r="HY144" s="897"/>
      <c r="HZ144" s="897"/>
      <c r="IA144" s="897"/>
      <c r="IB144" s="897"/>
      <c r="IC144" s="897"/>
      <c r="ID144" s="897"/>
      <c r="IE144" s="897"/>
      <c r="IF144" s="897"/>
      <c r="IG144" s="897"/>
      <c r="IH144" s="897"/>
      <c r="II144" s="897"/>
      <c r="IJ144" s="897"/>
      <c r="IK144" s="897"/>
      <c r="IL144" s="897"/>
      <c r="IM144" s="897"/>
      <c r="IN144" s="897"/>
      <c r="IO144" s="897"/>
      <c r="IP144" s="897"/>
      <c r="IQ144" s="897"/>
      <c r="IR144" s="897"/>
      <c r="IS144" s="897"/>
      <c r="IT144" s="897"/>
      <c r="IU144" s="897"/>
      <c r="IV144" s="897"/>
      <c r="IW144" s="897"/>
      <c r="IX144" s="897"/>
      <c r="IY144" s="897"/>
      <c r="IZ144" s="897"/>
      <c r="JA144" s="897"/>
      <c r="JB144" s="897"/>
      <c r="JC144" s="897"/>
      <c r="JD144" s="897"/>
      <c r="JE144" s="897"/>
      <c r="JF144" s="897"/>
      <c r="JG144" s="897"/>
      <c r="JH144" s="897"/>
      <c r="JI144" s="897"/>
      <c r="JJ144" s="897"/>
      <c r="JK144" s="897"/>
      <c r="JL144" s="897"/>
      <c r="JM144" s="897"/>
      <c r="JN144" s="897"/>
      <c r="JO144" s="897"/>
      <c r="JP144" s="897"/>
      <c r="JQ144" s="897"/>
      <c r="JR144" s="897"/>
      <c r="JS144" s="897"/>
      <c r="JT144" s="897"/>
      <c r="JU144" s="897"/>
      <c r="JV144" s="897"/>
      <c r="JW144" s="897"/>
      <c r="JX144" s="897"/>
      <c r="JY144" s="897"/>
      <c r="JZ144" s="897"/>
      <c r="KA144" s="897"/>
      <c r="KB144" s="897"/>
      <c r="KC144" s="897"/>
      <c r="KD144" s="897"/>
      <c r="KE144" s="897"/>
      <c r="KF144" s="897"/>
      <c r="KG144" s="897"/>
      <c r="KH144" s="897"/>
      <c r="KI144" s="897"/>
      <c r="KJ144" s="897"/>
      <c r="KK144" s="897"/>
      <c r="KL144" s="897"/>
      <c r="KM144" s="897"/>
      <c r="KN144" s="897"/>
      <c r="KO144" s="897"/>
      <c r="KP144" s="897"/>
      <c r="KQ144" s="897"/>
      <c r="KR144" s="897"/>
      <c r="KS144" s="897"/>
      <c r="KT144" s="897"/>
      <c r="KU144" s="897"/>
      <c r="KV144" s="897"/>
      <c r="KW144" s="897"/>
      <c r="KX144" s="897"/>
      <c r="KY144" s="897"/>
      <c r="KZ144" s="897"/>
      <c r="LA144" s="897"/>
      <c r="LB144" s="897"/>
      <c r="LC144" s="897"/>
      <c r="LD144" s="897"/>
      <c r="LE144" s="897"/>
      <c r="LF144" s="897"/>
      <c r="LG144" s="897"/>
      <c r="LH144" s="897"/>
      <c r="LI144" s="897"/>
      <c r="LJ144" s="897"/>
      <c r="LK144" s="897"/>
      <c r="LL144" s="897"/>
      <c r="LM144" s="897"/>
      <c r="LN144" s="897"/>
      <c r="LO144" s="897"/>
      <c r="LP144" s="897"/>
      <c r="LQ144" s="897"/>
      <c r="LR144" s="897"/>
      <c r="LS144" s="897"/>
      <c r="LT144" s="897"/>
      <c r="LU144" s="897"/>
      <c r="LV144" s="897"/>
      <c r="LW144" s="897"/>
      <c r="LX144" s="897"/>
      <c r="LY144" s="897"/>
      <c r="LZ144" s="897"/>
      <c r="MA144" s="897"/>
      <c r="MB144" s="897"/>
      <c r="MC144" s="897"/>
      <c r="MD144" s="897"/>
      <c r="ME144" s="897"/>
      <c r="MF144" s="897"/>
      <c r="MG144" s="897"/>
      <c r="MH144" s="897"/>
      <c r="MI144" s="897"/>
      <c r="MJ144" s="897"/>
      <c r="MK144" s="897"/>
      <c r="ML144" s="897"/>
      <c r="MM144" s="897"/>
      <c r="MN144" s="897"/>
    </row>
    <row r="145" spans="1:352" s="898" customFormat="1" ht="20.100000000000001" customHeight="1" x14ac:dyDescent="0.2">
      <c r="A145" s="802" t="s">
        <v>233</v>
      </c>
      <c r="B145" s="813"/>
      <c r="C145" s="800" t="s">
        <v>579</v>
      </c>
      <c r="D145" s="826" t="s">
        <v>580</v>
      </c>
      <c r="E145" s="811" t="s">
        <v>581</v>
      </c>
      <c r="F145" s="805"/>
      <c r="G145" s="806" t="s">
        <v>373</v>
      </c>
      <c r="H145" s="809">
        <v>0</v>
      </c>
      <c r="I145" s="808">
        <v>0</v>
      </c>
      <c r="J145" s="895">
        <v>200</v>
      </c>
      <c r="K145" s="896">
        <v>0</v>
      </c>
      <c r="L145" s="810">
        <f t="shared" si="1"/>
        <v>0</v>
      </c>
      <c r="M145" s="776"/>
      <c r="N145" s="776"/>
      <c r="O145" s="776"/>
      <c r="P145" s="776"/>
      <c r="Q145" s="776"/>
      <c r="R145" s="776"/>
      <c r="S145" s="776"/>
      <c r="T145" s="776"/>
      <c r="U145" s="776"/>
      <c r="V145" s="776"/>
      <c r="W145" s="776"/>
      <c r="X145" s="776"/>
      <c r="Y145" s="776"/>
      <c r="Z145" s="776"/>
      <c r="AA145" s="776"/>
      <c r="AB145" s="776"/>
      <c r="AC145" s="776"/>
      <c r="AD145" s="776"/>
      <c r="AE145" s="776"/>
      <c r="AF145" s="776"/>
      <c r="AG145" s="776"/>
      <c r="AH145" s="776"/>
      <c r="AI145" s="776"/>
      <c r="AJ145" s="776"/>
      <c r="AK145" s="776"/>
      <c r="AL145" s="897"/>
      <c r="AM145" s="897"/>
      <c r="AN145" s="897"/>
      <c r="AO145" s="897"/>
      <c r="AP145" s="897"/>
      <c r="AQ145" s="897"/>
      <c r="AR145" s="897"/>
      <c r="AS145" s="897"/>
      <c r="AT145" s="897"/>
      <c r="AU145" s="897"/>
      <c r="AV145" s="897"/>
      <c r="AW145" s="897"/>
      <c r="AX145" s="897"/>
      <c r="AY145" s="897"/>
      <c r="AZ145" s="897"/>
      <c r="BA145" s="897"/>
      <c r="BB145" s="897"/>
      <c r="BC145" s="897"/>
      <c r="BD145" s="897"/>
      <c r="BE145" s="897"/>
      <c r="BF145" s="897"/>
      <c r="BG145" s="897"/>
      <c r="BH145" s="897"/>
      <c r="BI145" s="897"/>
      <c r="BJ145" s="897"/>
      <c r="BK145" s="897"/>
      <c r="BL145" s="897"/>
      <c r="BM145" s="897"/>
      <c r="BN145" s="897"/>
      <c r="BO145" s="897"/>
      <c r="BP145" s="897"/>
      <c r="BQ145" s="897"/>
      <c r="BR145" s="897"/>
      <c r="BS145" s="897"/>
      <c r="BT145" s="897"/>
      <c r="BU145" s="897"/>
      <c r="BV145" s="897"/>
      <c r="BW145" s="897"/>
      <c r="BX145" s="897"/>
      <c r="BY145" s="897"/>
      <c r="BZ145" s="897"/>
      <c r="CA145" s="897"/>
      <c r="CB145" s="897"/>
      <c r="CC145" s="897"/>
      <c r="CD145" s="897"/>
      <c r="CE145" s="897"/>
      <c r="CF145" s="897"/>
      <c r="CG145" s="897"/>
      <c r="CH145" s="897"/>
      <c r="CI145" s="897"/>
      <c r="CJ145" s="897"/>
      <c r="CK145" s="897"/>
      <c r="CL145" s="897"/>
      <c r="CM145" s="897"/>
      <c r="CN145" s="897"/>
      <c r="CO145" s="897"/>
      <c r="CP145" s="897"/>
      <c r="CQ145" s="897"/>
      <c r="CR145" s="897"/>
      <c r="CS145" s="897"/>
      <c r="CT145" s="897"/>
      <c r="CU145" s="897"/>
      <c r="CV145" s="897"/>
      <c r="CW145" s="897"/>
      <c r="CX145" s="897"/>
      <c r="CY145" s="897"/>
      <c r="CZ145" s="897"/>
      <c r="DA145" s="897"/>
      <c r="DB145" s="897"/>
      <c r="DC145" s="897"/>
      <c r="DD145" s="897"/>
      <c r="DE145" s="897"/>
      <c r="DF145" s="897"/>
      <c r="DG145" s="897"/>
      <c r="DH145" s="897"/>
      <c r="DI145" s="897"/>
      <c r="DJ145" s="897"/>
      <c r="DK145" s="897"/>
      <c r="DL145" s="897"/>
      <c r="DM145" s="897"/>
      <c r="DN145" s="897"/>
      <c r="DO145" s="897"/>
      <c r="DP145" s="897"/>
      <c r="DQ145" s="897"/>
      <c r="DR145" s="897"/>
      <c r="DS145" s="897"/>
      <c r="DT145" s="897"/>
      <c r="DU145" s="897"/>
      <c r="DV145" s="897"/>
      <c r="DW145" s="897"/>
      <c r="DX145" s="897"/>
      <c r="DY145" s="897"/>
      <c r="DZ145" s="897"/>
      <c r="EA145" s="897"/>
      <c r="EB145" s="897"/>
      <c r="EC145" s="897"/>
      <c r="ED145" s="897"/>
      <c r="EE145" s="897"/>
      <c r="EF145" s="897"/>
      <c r="EG145" s="897"/>
      <c r="EH145" s="897"/>
      <c r="EI145" s="897"/>
      <c r="EJ145" s="897"/>
      <c r="EK145" s="897"/>
      <c r="EL145" s="897"/>
      <c r="EM145" s="897"/>
      <c r="EN145" s="897"/>
      <c r="EO145" s="897"/>
      <c r="EP145" s="897"/>
      <c r="EQ145" s="897"/>
      <c r="ER145" s="897"/>
      <c r="ES145" s="897"/>
      <c r="ET145" s="897"/>
      <c r="EU145" s="897"/>
      <c r="EV145" s="897"/>
      <c r="EW145" s="897"/>
      <c r="EX145" s="897"/>
      <c r="EY145" s="897"/>
      <c r="EZ145" s="897"/>
      <c r="FA145" s="897"/>
      <c r="FB145" s="897"/>
      <c r="FC145" s="897"/>
      <c r="FD145" s="897"/>
      <c r="FE145" s="897"/>
      <c r="FF145" s="897"/>
      <c r="FG145" s="897"/>
      <c r="FH145" s="897"/>
      <c r="FI145" s="897"/>
      <c r="FJ145" s="897"/>
      <c r="FK145" s="897"/>
      <c r="FL145" s="897"/>
      <c r="FM145" s="897"/>
      <c r="FN145" s="897"/>
      <c r="FO145" s="897"/>
      <c r="FP145" s="897"/>
      <c r="FQ145" s="897"/>
      <c r="FR145" s="897"/>
      <c r="FS145" s="897"/>
      <c r="FT145" s="897"/>
      <c r="FU145" s="897"/>
      <c r="FV145" s="897"/>
      <c r="FW145" s="897"/>
      <c r="FX145" s="897"/>
      <c r="FY145" s="897"/>
      <c r="FZ145" s="897"/>
      <c r="GA145" s="897"/>
      <c r="GB145" s="897"/>
      <c r="GC145" s="897"/>
      <c r="GD145" s="897"/>
      <c r="GE145" s="897"/>
      <c r="GF145" s="897"/>
      <c r="GG145" s="897"/>
      <c r="GH145" s="897"/>
      <c r="GI145" s="897"/>
      <c r="GJ145" s="897"/>
      <c r="GK145" s="897"/>
      <c r="GL145" s="897"/>
      <c r="GM145" s="897"/>
      <c r="GN145" s="897"/>
      <c r="GO145" s="897"/>
      <c r="GP145" s="897"/>
      <c r="GQ145" s="897"/>
      <c r="GR145" s="897"/>
      <c r="GS145" s="897"/>
      <c r="GT145" s="897"/>
      <c r="GU145" s="897"/>
      <c r="GV145" s="897"/>
      <c r="GW145" s="897"/>
      <c r="GX145" s="897"/>
      <c r="GY145" s="897"/>
      <c r="GZ145" s="897"/>
      <c r="HA145" s="897"/>
      <c r="HB145" s="897"/>
      <c r="HC145" s="897"/>
      <c r="HD145" s="897"/>
      <c r="HE145" s="897"/>
      <c r="HF145" s="897"/>
      <c r="HG145" s="897"/>
      <c r="HH145" s="897"/>
      <c r="HI145" s="897"/>
      <c r="HJ145" s="897"/>
      <c r="HK145" s="897"/>
      <c r="HL145" s="897"/>
      <c r="HM145" s="897"/>
      <c r="HN145" s="897"/>
      <c r="HO145" s="897"/>
      <c r="HP145" s="897"/>
      <c r="HQ145" s="897"/>
      <c r="HR145" s="897"/>
      <c r="HS145" s="897"/>
      <c r="HT145" s="897"/>
      <c r="HU145" s="897"/>
      <c r="HV145" s="897"/>
      <c r="HW145" s="897"/>
      <c r="HX145" s="897"/>
      <c r="HY145" s="897"/>
      <c r="HZ145" s="897"/>
      <c r="IA145" s="897"/>
      <c r="IB145" s="897"/>
      <c r="IC145" s="897"/>
      <c r="ID145" s="897"/>
      <c r="IE145" s="897"/>
      <c r="IF145" s="897"/>
      <c r="IG145" s="897"/>
      <c r="IH145" s="897"/>
      <c r="II145" s="897"/>
      <c r="IJ145" s="897"/>
      <c r="IK145" s="897"/>
      <c r="IL145" s="897"/>
      <c r="IM145" s="897"/>
      <c r="IN145" s="897"/>
      <c r="IO145" s="897"/>
      <c r="IP145" s="897"/>
      <c r="IQ145" s="897"/>
      <c r="IR145" s="897"/>
      <c r="IS145" s="897"/>
      <c r="IT145" s="897"/>
      <c r="IU145" s="897"/>
      <c r="IV145" s="897"/>
      <c r="IW145" s="897"/>
      <c r="IX145" s="897"/>
      <c r="IY145" s="897"/>
      <c r="IZ145" s="897"/>
      <c r="JA145" s="897"/>
      <c r="JB145" s="897"/>
      <c r="JC145" s="897"/>
      <c r="JD145" s="897"/>
      <c r="JE145" s="897"/>
      <c r="JF145" s="897"/>
      <c r="JG145" s="897"/>
      <c r="JH145" s="897"/>
      <c r="JI145" s="897"/>
      <c r="JJ145" s="897"/>
      <c r="JK145" s="897"/>
      <c r="JL145" s="897"/>
      <c r="JM145" s="897"/>
      <c r="JN145" s="897"/>
      <c r="JO145" s="897"/>
      <c r="JP145" s="897"/>
      <c r="JQ145" s="897"/>
      <c r="JR145" s="897"/>
      <c r="JS145" s="897"/>
      <c r="JT145" s="897"/>
      <c r="JU145" s="897"/>
      <c r="JV145" s="897"/>
      <c r="JW145" s="897"/>
      <c r="JX145" s="897"/>
      <c r="JY145" s="897"/>
      <c r="JZ145" s="897"/>
      <c r="KA145" s="897"/>
      <c r="KB145" s="897"/>
      <c r="KC145" s="897"/>
      <c r="KD145" s="897"/>
      <c r="KE145" s="897"/>
      <c r="KF145" s="897"/>
      <c r="KG145" s="897"/>
      <c r="KH145" s="897"/>
      <c r="KI145" s="897"/>
      <c r="KJ145" s="897"/>
      <c r="KK145" s="897"/>
      <c r="KL145" s="897"/>
      <c r="KM145" s="897"/>
      <c r="KN145" s="897"/>
      <c r="KO145" s="897"/>
      <c r="KP145" s="897"/>
      <c r="KQ145" s="897"/>
      <c r="KR145" s="897"/>
      <c r="KS145" s="897"/>
      <c r="KT145" s="897"/>
      <c r="KU145" s="897"/>
      <c r="KV145" s="897"/>
      <c r="KW145" s="897"/>
      <c r="KX145" s="897"/>
      <c r="KY145" s="897"/>
      <c r="KZ145" s="897"/>
      <c r="LA145" s="897"/>
      <c r="LB145" s="897"/>
      <c r="LC145" s="897"/>
      <c r="LD145" s="897"/>
      <c r="LE145" s="897"/>
      <c r="LF145" s="897"/>
      <c r="LG145" s="897"/>
      <c r="LH145" s="897"/>
      <c r="LI145" s="897"/>
      <c r="LJ145" s="897"/>
      <c r="LK145" s="897"/>
      <c r="LL145" s="897"/>
      <c r="LM145" s="897"/>
      <c r="LN145" s="897"/>
      <c r="LO145" s="897"/>
      <c r="LP145" s="897"/>
      <c r="LQ145" s="897"/>
      <c r="LR145" s="897"/>
      <c r="LS145" s="897"/>
      <c r="LT145" s="897"/>
      <c r="LU145" s="897"/>
      <c r="LV145" s="897"/>
      <c r="LW145" s="897"/>
      <c r="LX145" s="897"/>
      <c r="LY145" s="897"/>
      <c r="LZ145" s="897"/>
      <c r="MA145" s="897"/>
      <c r="MB145" s="897"/>
      <c r="MC145" s="897"/>
      <c r="MD145" s="897"/>
      <c r="ME145" s="897"/>
      <c r="MF145" s="897"/>
      <c r="MG145" s="897"/>
      <c r="MH145" s="897"/>
      <c r="MI145" s="897"/>
      <c r="MJ145" s="897"/>
      <c r="MK145" s="897"/>
      <c r="ML145" s="897"/>
      <c r="MM145" s="897"/>
      <c r="MN145" s="897"/>
    </row>
    <row r="146" spans="1:352" s="898" customFormat="1" ht="20.100000000000001" customHeight="1" x14ac:dyDescent="0.2">
      <c r="A146" s="802" t="s">
        <v>233</v>
      </c>
      <c r="B146" s="813"/>
      <c r="C146" s="800" t="s">
        <v>582</v>
      </c>
      <c r="D146" s="826" t="s">
        <v>583</v>
      </c>
      <c r="E146" s="811" t="s">
        <v>584</v>
      </c>
      <c r="F146" s="805"/>
      <c r="G146" s="806" t="s">
        <v>373</v>
      </c>
      <c r="H146" s="809">
        <v>0</v>
      </c>
      <c r="I146" s="808">
        <v>0</v>
      </c>
      <c r="J146" s="895">
        <v>4600</v>
      </c>
      <c r="K146" s="896">
        <v>0</v>
      </c>
      <c r="L146" s="810">
        <f t="shared" si="1"/>
        <v>0</v>
      </c>
      <c r="M146" s="776"/>
      <c r="N146" s="776"/>
      <c r="O146" s="776"/>
      <c r="P146" s="776"/>
      <c r="Q146" s="776"/>
      <c r="R146" s="776"/>
      <c r="S146" s="776"/>
      <c r="T146" s="776"/>
      <c r="U146" s="776"/>
      <c r="V146" s="776"/>
      <c r="W146" s="776"/>
      <c r="X146" s="776"/>
      <c r="Y146" s="776"/>
      <c r="Z146" s="776"/>
      <c r="AA146" s="776"/>
      <c r="AB146" s="776"/>
      <c r="AC146" s="776"/>
      <c r="AD146" s="776"/>
      <c r="AE146" s="776"/>
      <c r="AF146" s="776"/>
      <c r="AG146" s="776"/>
      <c r="AH146" s="776"/>
      <c r="AI146" s="776"/>
      <c r="AJ146" s="776"/>
      <c r="AK146" s="776"/>
      <c r="AL146" s="897"/>
      <c r="AM146" s="897"/>
      <c r="AN146" s="897"/>
      <c r="AO146" s="897"/>
      <c r="AP146" s="897"/>
      <c r="AQ146" s="897"/>
      <c r="AR146" s="897"/>
      <c r="AS146" s="897"/>
      <c r="AT146" s="897"/>
      <c r="AU146" s="897"/>
      <c r="AV146" s="897"/>
      <c r="AW146" s="897"/>
      <c r="AX146" s="897"/>
      <c r="AY146" s="897"/>
      <c r="AZ146" s="897"/>
      <c r="BA146" s="897"/>
      <c r="BB146" s="897"/>
      <c r="BC146" s="897"/>
      <c r="BD146" s="897"/>
      <c r="BE146" s="897"/>
      <c r="BF146" s="897"/>
      <c r="BG146" s="897"/>
      <c r="BH146" s="897"/>
      <c r="BI146" s="897"/>
      <c r="BJ146" s="897"/>
      <c r="BK146" s="897"/>
      <c r="BL146" s="897"/>
      <c r="BM146" s="897"/>
      <c r="BN146" s="897"/>
      <c r="BO146" s="897"/>
      <c r="BP146" s="897"/>
      <c r="BQ146" s="897"/>
      <c r="BR146" s="897"/>
      <c r="BS146" s="897"/>
      <c r="BT146" s="897"/>
      <c r="BU146" s="897"/>
      <c r="BV146" s="897"/>
      <c r="BW146" s="897"/>
      <c r="BX146" s="897"/>
      <c r="BY146" s="897"/>
      <c r="BZ146" s="897"/>
      <c r="CA146" s="897"/>
      <c r="CB146" s="897"/>
      <c r="CC146" s="897"/>
      <c r="CD146" s="897"/>
      <c r="CE146" s="897"/>
      <c r="CF146" s="897"/>
      <c r="CG146" s="897"/>
      <c r="CH146" s="897"/>
      <c r="CI146" s="897"/>
      <c r="CJ146" s="897"/>
      <c r="CK146" s="897"/>
      <c r="CL146" s="897"/>
      <c r="CM146" s="897"/>
      <c r="CN146" s="897"/>
      <c r="CO146" s="897"/>
      <c r="CP146" s="897"/>
      <c r="CQ146" s="897"/>
      <c r="CR146" s="897"/>
      <c r="CS146" s="897"/>
      <c r="CT146" s="897"/>
      <c r="CU146" s="897"/>
      <c r="CV146" s="897"/>
      <c r="CW146" s="897"/>
      <c r="CX146" s="897"/>
      <c r="CY146" s="897"/>
      <c r="CZ146" s="897"/>
      <c r="DA146" s="897"/>
      <c r="DB146" s="897"/>
      <c r="DC146" s="897"/>
      <c r="DD146" s="897"/>
      <c r="DE146" s="897"/>
      <c r="DF146" s="897"/>
      <c r="DG146" s="897"/>
      <c r="DH146" s="897"/>
      <c r="DI146" s="897"/>
      <c r="DJ146" s="897"/>
      <c r="DK146" s="897"/>
      <c r="DL146" s="897"/>
      <c r="DM146" s="897"/>
      <c r="DN146" s="897"/>
      <c r="DO146" s="897"/>
      <c r="DP146" s="897"/>
      <c r="DQ146" s="897"/>
      <c r="DR146" s="897"/>
      <c r="DS146" s="897"/>
      <c r="DT146" s="897"/>
      <c r="DU146" s="897"/>
      <c r="DV146" s="897"/>
      <c r="DW146" s="897"/>
      <c r="DX146" s="897"/>
      <c r="DY146" s="897"/>
      <c r="DZ146" s="897"/>
      <c r="EA146" s="897"/>
      <c r="EB146" s="897"/>
      <c r="EC146" s="897"/>
      <c r="ED146" s="897"/>
      <c r="EE146" s="897"/>
      <c r="EF146" s="897"/>
      <c r="EG146" s="897"/>
      <c r="EH146" s="897"/>
      <c r="EI146" s="897"/>
      <c r="EJ146" s="897"/>
      <c r="EK146" s="897"/>
      <c r="EL146" s="897"/>
      <c r="EM146" s="897"/>
      <c r="EN146" s="897"/>
      <c r="EO146" s="897"/>
      <c r="EP146" s="897"/>
      <c r="EQ146" s="897"/>
      <c r="ER146" s="897"/>
      <c r="ES146" s="897"/>
      <c r="ET146" s="897"/>
      <c r="EU146" s="897"/>
      <c r="EV146" s="897"/>
      <c r="EW146" s="897"/>
      <c r="EX146" s="897"/>
      <c r="EY146" s="897"/>
      <c r="EZ146" s="897"/>
      <c r="FA146" s="897"/>
      <c r="FB146" s="897"/>
      <c r="FC146" s="897"/>
      <c r="FD146" s="897"/>
      <c r="FE146" s="897"/>
      <c r="FF146" s="897"/>
      <c r="FG146" s="897"/>
      <c r="FH146" s="897"/>
      <c r="FI146" s="897"/>
      <c r="FJ146" s="897"/>
      <c r="FK146" s="897"/>
      <c r="FL146" s="897"/>
      <c r="FM146" s="897"/>
      <c r="FN146" s="897"/>
      <c r="FO146" s="897"/>
      <c r="FP146" s="897"/>
      <c r="FQ146" s="897"/>
      <c r="FR146" s="897"/>
      <c r="FS146" s="897"/>
      <c r="FT146" s="897"/>
      <c r="FU146" s="897"/>
      <c r="FV146" s="897"/>
      <c r="FW146" s="897"/>
      <c r="FX146" s="897"/>
      <c r="FY146" s="897"/>
      <c r="FZ146" s="897"/>
      <c r="GA146" s="897"/>
      <c r="GB146" s="897"/>
      <c r="GC146" s="897"/>
      <c r="GD146" s="897"/>
      <c r="GE146" s="897"/>
      <c r="GF146" s="897"/>
      <c r="GG146" s="897"/>
      <c r="GH146" s="897"/>
      <c r="GI146" s="897"/>
      <c r="GJ146" s="897"/>
      <c r="GK146" s="897"/>
      <c r="GL146" s="897"/>
      <c r="GM146" s="897"/>
      <c r="GN146" s="897"/>
      <c r="GO146" s="897"/>
      <c r="GP146" s="897"/>
      <c r="GQ146" s="897"/>
      <c r="GR146" s="897"/>
      <c r="GS146" s="897"/>
      <c r="GT146" s="897"/>
      <c r="GU146" s="897"/>
      <c r="GV146" s="897"/>
      <c r="GW146" s="897"/>
      <c r="GX146" s="897"/>
      <c r="GY146" s="897"/>
      <c r="GZ146" s="897"/>
      <c r="HA146" s="897"/>
      <c r="HB146" s="897"/>
      <c r="HC146" s="897"/>
      <c r="HD146" s="897"/>
      <c r="HE146" s="897"/>
      <c r="HF146" s="897"/>
      <c r="HG146" s="897"/>
      <c r="HH146" s="897"/>
      <c r="HI146" s="897"/>
      <c r="HJ146" s="897"/>
      <c r="HK146" s="897"/>
      <c r="HL146" s="897"/>
      <c r="HM146" s="897"/>
      <c r="HN146" s="897"/>
      <c r="HO146" s="897"/>
      <c r="HP146" s="897"/>
      <c r="HQ146" s="897"/>
      <c r="HR146" s="897"/>
      <c r="HS146" s="897"/>
      <c r="HT146" s="897"/>
      <c r="HU146" s="897"/>
      <c r="HV146" s="897"/>
      <c r="HW146" s="897"/>
      <c r="HX146" s="897"/>
      <c r="HY146" s="897"/>
      <c r="HZ146" s="897"/>
      <c r="IA146" s="897"/>
      <c r="IB146" s="897"/>
      <c r="IC146" s="897"/>
      <c r="ID146" s="897"/>
      <c r="IE146" s="897"/>
      <c r="IF146" s="897"/>
      <c r="IG146" s="897"/>
      <c r="IH146" s="897"/>
      <c r="II146" s="897"/>
      <c r="IJ146" s="897"/>
      <c r="IK146" s="897"/>
      <c r="IL146" s="897"/>
      <c r="IM146" s="897"/>
      <c r="IN146" s="897"/>
      <c r="IO146" s="897"/>
      <c r="IP146" s="897"/>
      <c r="IQ146" s="897"/>
      <c r="IR146" s="897"/>
      <c r="IS146" s="897"/>
      <c r="IT146" s="897"/>
      <c r="IU146" s="897"/>
      <c r="IV146" s="897"/>
      <c r="IW146" s="897"/>
      <c r="IX146" s="897"/>
      <c r="IY146" s="897"/>
      <c r="IZ146" s="897"/>
      <c r="JA146" s="897"/>
      <c r="JB146" s="897"/>
      <c r="JC146" s="897"/>
      <c r="JD146" s="897"/>
      <c r="JE146" s="897"/>
      <c r="JF146" s="897"/>
      <c r="JG146" s="897"/>
      <c r="JH146" s="897"/>
      <c r="JI146" s="897"/>
      <c r="JJ146" s="897"/>
      <c r="JK146" s="897"/>
      <c r="JL146" s="897"/>
      <c r="JM146" s="897"/>
      <c r="JN146" s="897"/>
      <c r="JO146" s="897"/>
      <c r="JP146" s="897"/>
      <c r="JQ146" s="897"/>
      <c r="JR146" s="897"/>
      <c r="JS146" s="897"/>
      <c r="JT146" s="897"/>
      <c r="JU146" s="897"/>
      <c r="JV146" s="897"/>
      <c r="JW146" s="897"/>
      <c r="JX146" s="897"/>
      <c r="JY146" s="897"/>
      <c r="JZ146" s="897"/>
      <c r="KA146" s="897"/>
      <c r="KB146" s="897"/>
      <c r="KC146" s="897"/>
      <c r="KD146" s="897"/>
      <c r="KE146" s="897"/>
      <c r="KF146" s="897"/>
      <c r="KG146" s="897"/>
      <c r="KH146" s="897"/>
      <c r="KI146" s="897"/>
      <c r="KJ146" s="897"/>
      <c r="KK146" s="897"/>
      <c r="KL146" s="897"/>
      <c r="KM146" s="897"/>
      <c r="KN146" s="897"/>
      <c r="KO146" s="897"/>
      <c r="KP146" s="897"/>
      <c r="KQ146" s="897"/>
      <c r="KR146" s="897"/>
      <c r="KS146" s="897"/>
      <c r="KT146" s="897"/>
      <c r="KU146" s="897"/>
      <c r="KV146" s="897"/>
      <c r="KW146" s="897"/>
      <c r="KX146" s="897"/>
      <c r="KY146" s="897"/>
      <c r="KZ146" s="897"/>
      <c r="LA146" s="897"/>
      <c r="LB146" s="897"/>
      <c r="LC146" s="897"/>
      <c r="LD146" s="897"/>
      <c r="LE146" s="897"/>
      <c r="LF146" s="897"/>
      <c r="LG146" s="897"/>
      <c r="LH146" s="897"/>
      <c r="LI146" s="897"/>
      <c r="LJ146" s="897"/>
      <c r="LK146" s="897"/>
      <c r="LL146" s="897"/>
      <c r="LM146" s="897"/>
      <c r="LN146" s="897"/>
      <c r="LO146" s="897"/>
      <c r="LP146" s="897"/>
      <c r="LQ146" s="897"/>
      <c r="LR146" s="897"/>
      <c r="LS146" s="897"/>
      <c r="LT146" s="897"/>
      <c r="LU146" s="897"/>
      <c r="LV146" s="897"/>
      <c r="LW146" s="897"/>
      <c r="LX146" s="897"/>
      <c r="LY146" s="897"/>
      <c r="LZ146" s="897"/>
      <c r="MA146" s="897"/>
      <c r="MB146" s="897"/>
      <c r="MC146" s="897"/>
      <c r="MD146" s="897"/>
      <c r="ME146" s="897"/>
      <c r="MF146" s="897"/>
      <c r="MG146" s="897"/>
      <c r="MH146" s="897"/>
      <c r="MI146" s="897"/>
      <c r="MJ146" s="897"/>
      <c r="MK146" s="897"/>
      <c r="ML146" s="897"/>
      <c r="MM146" s="897"/>
      <c r="MN146" s="897"/>
    </row>
    <row r="147" spans="1:352" s="898" customFormat="1" ht="20.100000000000001" customHeight="1" x14ac:dyDescent="0.2">
      <c r="A147" s="802" t="s">
        <v>233</v>
      </c>
      <c r="B147" s="813"/>
      <c r="C147" s="800" t="s">
        <v>585</v>
      </c>
      <c r="D147" s="826" t="s">
        <v>586</v>
      </c>
      <c r="E147" s="811" t="s">
        <v>248</v>
      </c>
      <c r="F147" s="805"/>
      <c r="G147" s="806" t="s">
        <v>373</v>
      </c>
      <c r="H147" s="809">
        <v>0</v>
      </c>
      <c r="I147" s="808">
        <v>0</v>
      </c>
      <c r="J147" s="895">
        <v>1650</v>
      </c>
      <c r="K147" s="896">
        <v>0</v>
      </c>
      <c r="L147" s="810">
        <f t="shared" si="1"/>
        <v>0</v>
      </c>
      <c r="M147" s="776"/>
      <c r="N147" s="776"/>
      <c r="O147" s="776"/>
      <c r="P147" s="776"/>
      <c r="Q147" s="776"/>
      <c r="R147" s="776"/>
      <c r="S147" s="776"/>
      <c r="T147" s="776"/>
      <c r="U147" s="776"/>
      <c r="V147" s="776"/>
      <c r="W147" s="776"/>
      <c r="X147" s="776"/>
      <c r="Y147" s="776"/>
      <c r="Z147" s="776"/>
      <c r="AA147" s="776"/>
      <c r="AB147" s="776"/>
      <c r="AC147" s="776"/>
      <c r="AD147" s="776"/>
      <c r="AE147" s="776"/>
      <c r="AF147" s="776"/>
      <c r="AG147" s="776"/>
      <c r="AH147" s="776"/>
      <c r="AI147" s="776"/>
      <c r="AJ147" s="776"/>
      <c r="AK147" s="776"/>
      <c r="AL147" s="897"/>
      <c r="AM147" s="897"/>
      <c r="AN147" s="897"/>
      <c r="AO147" s="897"/>
      <c r="AP147" s="897"/>
      <c r="AQ147" s="897"/>
      <c r="AR147" s="897"/>
      <c r="AS147" s="897"/>
      <c r="AT147" s="897"/>
      <c r="AU147" s="897"/>
      <c r="AV147" s="897"/>
      <c r="AW147" s="897"/>
      <c r="AX147" s="897"/>
      <c r="AY147" s="897"/>
      <c r="AZ147" s="897"/>
      <c r="BA147" s="897"/>
      <c r="BB147" s="897"/>
      <c r="BC147" s="897"/>
      <c r="BD147" s="897"/>
      <c r="BE147" s="897"/>
      <c r="BF147" s="897"/>
      <c r="BG147" s="897"/>
      <c r="BH147" s="897"/>
      <c r="BI147" s="897"/>
      <c r="BJ147" s="897"/>
      <c r="BK147" s="897"/>
      <c r="BL147" s="897"/>
      <c r="BM147" s="897"/>
      <c r="BN147" s="897"/>
      <c r="BO147" s="897"/>
      <c r="BP147" s="897"/>
      <c r="BQ147" s="897"/>
      <c r="BR147" s="897"/>
      <c r="BS147" s="897"/>
      <c r="BT147" s="897"/>
      <c r="BU147" s="897"/>
      <c r="BV147" s="897"/>
      <c r="BW147" s="897"/>
      <c r="BX147" s="897"/>
      <c r="BY147" s="897"/>
      <c r="BZ147" s="897"/>
      <c r="CA147" s="897"/>
      <c r="CB147" s="897"/>
      <c r="CC147" s="897"/>
      <c r="CD147" s="897"/>
      <c r="CE147" s="897"/>
      <c r="CF147" s="897"/>
      <c r="CG147" s="897"/>
      <c r="CH147" s="897"/>
      <c r="CI147" s="897"/>
      <c r="CJ147" s="897"/>
      <c r="CK147" s="897"/>
      <c r="CL147" s="897"/>
      <c r="CM147" s="897"/>
      <c r="CN147" s="897"/>
      <c r="CO147" s="897"/>
      <c r="CP147" s="897"/>
      <c r="CQ147" s="897"/>
      <c r="CR147" s="897"/>
      <c r="CS147" s="897"/>
      <c r="CT147" s="897"/>
      <c r="CU147" s="897"/>
      <c r="CV147" s="897"/>
      <c r="CW147" s="897"/>
      <c r="CX147" s="897"/>
      <c r="CY147" s="897"/>
      <c r="CZ147" s="897"/>
      <c r="DA147" s="897"/>
      <c r="DB147" s="897"/>
      <c r="DC147" s="897"/>
      <c r="DD147" s="897"/>
      <c r="DE147" s="897"/>
      <c r="DF147" s="897"/>
      <c r="DG147" s="897"/>
      <c r="DH147" s="897"/>
      <c r="DI147" s="897"/>
      <c r="DJ147" s="897"/>
      <c r="DK147" s="897"/>
      <c r="DL147" s="897"/>
      <c r="DM147" s="897"/>
      <c r="DN147" s="897"/>
      <c r="DO147" s="897"/>
      <c r="DP147" s="897"/>
      <c r="DQ147" s="897"/>
      <c r="DR147" s="897"/>
      <c r="DS147" s="897"/>
      <c r="DT147" s="897"/>
      <c r="DU147" s="897"/>
      <c r="DV147" s="897"/>
      <c r="DW147" s="897"/>
      <c r="DX147" s="897"/>
      <c r="DY147" s="897"/>
      <c r="DZ147" s="897"/>
      <c r="EA147" s="897"/>
      <c r="EB147" s="897"/>
      <c r="EC147" s="897"/>
      <c r="ED147" s="897"/>
      <c r="EE147" s="897"/>
      <c r="EF147" s="897"/>
      <c r="EG147" s="897"/>
      <c r="EH147" s="897"/>
      <c r="EI147" s="897"/>
      <c r="EJ147" s="897"/>
      <c r="EK147" s="897"/>
      <c r="EL147" s="897"/>
      <c r="EM147" s="897"/>
      <c r="EN147" s="897"/>
      <c r="EO147" s="897"/>
      <c r="EP147" s="897"/>
      <c r="EQ147" s="897"/>
      <c r="ER147" s="897"/>
      <c r="ES147" s="897"/>
      <c r="ET147" s="897"/>
      <c r="EU147" s="897"/>
      <c r="EV147" s="897"/>
      <c r="EW147" s="897"/>
      <c r="EX147" s="897"/>
      <c r="EY147" s="897"/>
      <c r="EZ147" s="897"/>
      <c r="FA147" s="897"/>
      <c r="FB147" s="897"/>
      <c r="FC147" s="897"/>
      <c r="FD147" s="897"/>
      <c r="FE147" s="897"/>
      <c r="FF147" s="897"/>
      <c r="FG147" s="897"/>
      <c r="FH147" s="897"/>
      <c r="FI147" s="897"/>
      <c r="FJ147" s="897"/>
      <c r="FK147" s="897"/>
      <c r="FL147" s="897"/>
      <c r="FM147" s="897"/>
      <c r="FN147" s="897"/>
      <c r="FO147" s="897"/>
      <c r="FP147" s="897"/>
      <c r="FQ147" s="897"/>
      <c r="FR147" s="897"/>
      <c r="FS147" s="897"/>
      <c r="FT147" s="897"/>
      <c r="FU147" s="897"/>
      <c r="FV147" s="897"/>
      <c r="FW147" s="897"/>
      <c r="FX147" s="897"/>
      <c r="FY147" s="897"/>
      <c r="FZ147" s="897"/>
      <c r="GA147" s="897"/>
      <c r="GB147" s="897"/>
      <c r="GC147" s="897"/>
      <c r="GD147" s="897"/>
      <c r="GE147" s="897"/>
      <c r="GF147" s="897"/>
      <c r="GG147" s="897"/>
      <c r="GH147" s="897"/>
      <c r="GI147" s="897"/>
      <c r="GJ147" s="897"/>
      <c r="GK147" s="897"/>
      <c r="GL147" s="897"/>
      <c r="GM147" s="897"/>
      <c r="GN147" s="897"/>
      <c r="GO147" s="897"/>
      <c r="GP147" s="897"/>
      <c r="GQ147" s="897"/>
      <c r="GR147" s="897"/>
      <c r="GS147" s="897"/>
      <c r="GT147" s="897"/>
      <c r="GU147" s="897"/>
      <c r="GV147" s="897"/>
      <c r="GW147" s="897"/>
      <c r="GX147" s="897"/>
      <c r="GY147" s="897"/>
      <c r="GZ147" s="897"/>
      <c r="HA147" s="897"/>
      <c r="HB147" s="897"/>
      <c r="HC147" s="897"/>
      <c r="HD147" s="897"/>
      <c r="HE147" s="897"/>
      <c r="HF147" s="897"/>
      <c r="HG147" s="897"/>
      <c r="HH147" s="897"/>
      <c r="HI147" s="897"/>
      <c r="HJ147" s="897"/>
      <c r="HK147" s="897"/>
      <c r="HL147" s="897"/>
      <c r="HM147" s="897"/>
      <c r="HN147" s="897"/>
      <c r="HO147" s="897"/>
      <c r="HP147" s="897"/>
      <c r="HQ147" s="897"/>
      <c r="HR147" s="897"/>
      <c r="HS147" s="897"/>
      <c r="HT147" s="897"/>
      <c r="HU147" s="897"/>
      <c r="HV147" s="897"/>
      <c r="HW147" s="897"/>
      <c r="HX147" s="897"/>
      <c r="HY147" s="897"/>
      <c r="HZ147" s="897"/>
      <c r="IA147" s="897"/>
      <c r="IB147" s="897"/>
      <c r="IC147" s="897"/>
      <c r="ID147" s="897"/>
      <c r="IE147" s="897"/>
      <c r="IF147" s="897"/>
      <c r="IG147" s="897"/>
      <c r="IH147" s="897"/>
      <c r="II147" s="897"/>
      <c r="IJ147" s="897"/>
      <c r="IK147" s="897"/>
      <c r="IL147" s="897"/>
      <c r="IM147" s="897"/>
      <c r="IN147" s="897"/>
      <c r="IO147" s="897"/>
      <c r="IP147" s="897"/>
      <c r="IQ147" s="897"/>
      <c r="IR147" s="897"/>
      <c r="IS147" s="897"/>
      <c r="IT147" s="897"/>
      <c r="IU147" s="897"/>
      <c r="IV147" s="897"/>
      <c r="IW147" s="897"/>
      <c r="IX147" s="897"/>
      <c r="IY147" s="897"/>
      <c r="IZ147" s="897"/>
      <c r="JA147" s="897"/>
      <c r="JB147" s="897"/>
      <c r="JC147" s="897"/>
      <c r="JD147" s="897"/>
      <c r="JE147" s="897"/>
      <c r="JF147" s="897"/>
      <c r="JG147" s="897"/>
      <c r="JH147" s="897"/>
      <c r="JI147" s="897"/>
      <c r="JJ147" s="897"/>
      <c r="JK147" s="897"/>
      <c r="JL147" s="897"/>
      <c r="JM147" s="897"/>
      <c r="JN147" s="897"/>
      <c r="JO147" s="897"/>
      <c r="JP147" s="897"/>
      <c r="JQ147" s="897"/>
      <c r="JR147" s="897"/>
      <c r="JS147" s="897"/>
      <c r="JT147" s="897"/>
      <c r="JU147" s="897"/>
      <c r="JV147" s="897"/>
      <c r="JW147" s="897"/>
      <c r="JX147" s="897"/>
      <c r="JY147" s="897"/>
      <c r="JZ147" s="897"/>
      <c r="KA147" s="897"/>
      <c r="KB147" s="897"/>
      <c r="KC147" s="897"/>
      <c r="KD147" s="897"/>
      <c r="KE147" s="897"/>
      <c r="KF147" s="897"/>
      <c r="KG147" s="897"/>
      <c r="KH147" s="897"/>
      <c r="KI147" s="897"/>
      <c r="KJ147" s="897"/>
      <c r="KK147" s="897"/>
      <c r="KL147" s="897"/>
      <c r="KM147" s="897"/>
      <c r="KN147" s="897"/>
      <c r="KO147" s="897"/>
      <c r="KP147" s="897"/>
      <c r="KQ147" s="897"/>
      <c r="KR147" s="897"/>
      <c r="KS147" s="897"/>
      <c r="KT147" s="897"/>
      <c r="KU147" s="897"/>
      <c r="KV147" s="897"/>
      <c r="KW147" s="897"/>
      <c r="KX147" s="897"/>
      <c r="KY147" s="897"/>
      <c r="KZ147" s="897"/>
      <c r="LA147" s="897"/>
      <c r="LB147" s="897"/>
      <c r="LC147" s="897"/>
      <c r="LD147" s="897"/>
      <c r="LE147" s="897"/>
      <c r="LF147" s="897"/>
      <c r="LG147" s="897"/>
      <c r="LH147" s="897"/>
      <c r="LI147" s="897"/>
      <c r="LJ147" s="897"/>
      <c r="LK147" s="897"/>
      <c r="LL147" s="897"/>
      <c r="LM147" s="897"/>
      <c r="LN147" s="897"/>
      <c r="LO147" s="897"/>
      <c r="LP147" s="897"/>
      <c r="LQ147" s="897"/>
      <c r="LR147" s="897"/>
      <c r="LS147" s="897"/>
      <c r="LT147" s="897"/>
      <c r="LU147" s="897"/>
      <c r="LV147" s="897"/>
      <c r="LW147" s="897"/>
      <c r="LX147" s="897"/>
      <c r="LY147" s="897"/>
      <c r="LZ147" s="897"/>
      <c r="MA147" s="897"/>
      <c r="MB147" s="897"/>
      <c r="MC147" s="897"/>
      <c r="MD147" s="897"/>
      <c r="ME147" s="897"/>
      <c r="MF147" s="897"/>
      <c r="MG147" s="897"/>
      <c r="MH147" s="897"/>
      <c r="MI147" s="897"/>
      <c r="MJ147" s="897"/>
      <c r="MK147" s="897"/>
      <c r="ML147" s="897"/>
      <c r="MM147" s="897"/>
      <c r="MN147" s="897"/>
    </row>
    <row r="148" spans="1:352" s="898" customFormat="1" ht="20.100000000000001" customHeight="1" x14ac:dyDescent="0.2">
      <c r="A148" s="802" t="s">
        <v>233</v>
      </c>
      <c r="B148" s="813"/>
      <c r="C148" s="800" t="s">
        <v>587</v>
      </c>
      <c r="D148" s="826" t="s">
        <v>588</v>
      </c>
      <c r="E148" s="811" t="s">
        <v>562</v>
      </c>
      <c r="F148" s="805"/>
      <c r="G148" s="806" t="s">
        <v>373</v>
      </c>
      <c r="H148" s="809">
        <v>0</v>
      </c>
      <c r="I148" s="808">
        <v>0</v>
      </c>
      <c r="J148" s="895">
        <v>1200</v>
      </c>
      <c r="K148" s="896">
        <v>0</v>
      </c>
      <c r="L148" s="810">
        <f t="shared" si="1"/>
        <v>0</v>
      </c>
      <c r="M148" s="776"/>
      <c r="N148" s="776"/>
      <c r="O148" s="776"/>
      <c r="P148" s="776"/>
      <c r="Q148" s="776"/>
      <c r="R148" s="776"/>
      <c r="S148" s="776"/>
      <c r="T148" s="776"/>
      <c r="U148" s="776"/>
      <c r="V148" s="776"/>
      <c r="W148" s="776"/>
      <c r="X148" s="776"/>
      <c r="Y148" s="776"/>
      <c r="Z148" s="776"/>
      <c r="AA148" s="776"/>
      <c r="AB148" s="776"/>
      <c r="AC148" s="776"/>
      <c r="AD148" s="776"/>
      <c r="AE148" s="776"/>
      <c r="AF148" s="776"/>
      <c r="AG148" s="776"/>
      <c r="AH148" s="776"/>
      <c r="AI148" s="776"/>
      <c r="AJ148" s="776"/>
      <c r="AK148" s="776"/>
      <c r="AL148" s="897"/>
      <c r="AM148" s="897"/>
      <c r="AN148" s="897"/>
      <c r="AO148" s="897"/>
      <c r="AP148" s="897"/>
      <c r="AQ148" s="897"/>
      <c r="AR148" s="897"/>
      <c r="AS148" s="897"/>
      <c r="AT148" s="897"/>
      <c r="AU148" s="897"/>
      <c r="AV148" s="897"/>
      <c r="AW148" s="897"/>
      <c r="AX148" s="897"/>
      <c r="AY148" s="897"/>
      <c r="AZ148" s="897"/>
      <c r="BA148" s="897"/>
      <c r="BB148" s="897"/>
      <c r="BC148" s="897"/>
      <c r="BD148" s="897"/>
      <c r="BE148" s="897"/>
      <c r="BF148" s="897"/>
      <c r="BG148" s="897"/>
      <c r="BH148" s="897"/>
      <c r="BI148" s="897"/>
      <c r="BJ148" s="897"/>
      <c r="BK148" s="897"/>
      <c r="BL148" s="897"/>
      <c r="BM148" s="897"/>
      <c r="BN148" s="897"/>
      <c r="BO148" s="897"/>
      <c r="BP148" s="897"/>
      <c r="BQ148" s="897"/>
      <c r="BR148" s="897"/>
      <c r="BS148" s="897"/>
      <c r="BT148" s="897"/>
      <c r="BU148" s="897"/>
      <c r="BV148" s="897"/>
      <c r="BW148" s="897"/>
      <c r="BX148" s="897"/>
      <c r="BY148" s="897"/>
      <c r="BZ148" s="897"/>
      <c r="CA148" s="897"/>
      <c r="CB148" s="897"/>
      <c r="CC148" s="897"/>
      <c r="CD148" s="897"/>
      <c r="CE148" s="897"/>
      <c r="CF148" s="897"/>
      <c r="CG148" s="897"/>
      <c r="CH148" s="897"/>
      <c r="CI148" s="897"/>
      <c r="CJ148" s="897"/>
      <c r="CK148" s="897"/>
      <c r="CL148" s="897"/>
      <c r="CM148" s="897"/>
      <c r="CN148" s="897"/>
      <c r="CO148" s="897"/>
      <c r="CP148" s="897"/>
      <c r="CQ148" s="897"/>
      <c r="CR148" s="897"/>
      <c r="CS148" s="897"/>
      <c r="CT148" s="897"/>
      <c r="CU148" s="897"/>
      <c r="CV148" s="897"/>
      <c r="CW148" s="897"/>
      <c r="CX148" s="897"/>
      <c r="CY148" s="897"/>
      <c r="CZ148" s="897"/>
      <c r="DA148" s="897"/>
      <c r="DB148" s="897"/>
      <c r="DC148" s="897"/>
      <c r="DD148" s="897"/>
      <c r="DE148" s="897"/>
      <c r="DF148" s="897"/>
      <c r="DG148" s="897"/>
      <c r="DH148" s="897"/>
      <c r="DI148" s="897"/>
      <c r="DJ148" s="897"/>
      <c r="DK148" s="897"/>
      <c r="DL148" s="897"/>
      <c r="DM148" s="897"/>
      <c r="DN148" s="897"/>
      <c r="DO148" s="897"/>
      <c r="DP148" s="897"/>
      <c r="DQ148" s="897"/>
      <c r="DR148" s="897"/>
      <c r="DS148" s="897"/>
      <c r="DT148" s="897"/>
      <c r="DU148" s="897"/>
      <c r="DV148" s="897"/>
      <c r="DW148" s="897"/>
      <c r="DX148" s="897"/>
      <c r="DY148" s="897"/>
      <c r="DZ148" s="897"/>
      <c r="EA148" s="897"/>
      <c r="EB148" s="897"/>
      <c r="EC148" s="897"/>
      <c r="ED148" s="897"/>
      <c r="EE148" s="897"/>
      <c r="EF148" s="897"/>
      <c r="EG148" s="897"/>
      <c r="EH148" s="897"/>
      <c r="EI148" s="897"/>
      <c r="EJ148" s="897"/>
      <c r="EK148" s="897"/>
      <c r="EL148" s="897"/>
      <c r="EM148" s="897"/>
      <c r="EN148" s="897"/>
      <c r="EO148" s="897"/>
      <c r="EP148" s="897"/>
      <c r="EQ148" s="897"/>
      <c r="ER148" s="897"/>
      <c r="ES148" s="897"/>
      <c r="ET148" s="897"/>
      <c r="EU148" s="897"/>
      <c r="EV148" s="897"/>
      <c r="EW148" s="897"/>
      <c r="EX148" s="897"/>
      <c r="EY148" s="897"/>
      <c r="EZ148" s="897"/>
      <c r="FA148" s="897"/>
      <c r="FB148" s="897"/>
      <c r="FC148" s="897"/>
      <c r="FD148" s="897"/>
      <c r="FE148" s="897"/>
      <c r="FF148" s="897"/>
      <c r="FG148" s="897"/>
      <c r="FH148" s="897"/>
      <c r="FI148" s="897"/>
      <c r="FJ148" s="897"/>
      <c r="FK148" s="897"/>
      <c r="FL148" s="897"/>
      <c r="FM148" s="897"/>
      <c r="FN148" s="897"/>
      <c r="FO148" s="897"/>
      <c r="FP148" s="897"/>
      <c r="FQ148" s="897"/>
      <c r="FR148" s="897"/>
      <c r="FS148" s="897"/>
      <c r="FT148" s="897"/>
      <c r="FU148" s="897"/>
      <c r="FV148" s="897"/>
      <c r="FW148" s="897"/>
      <c r="FX148" s="897"/>
      <c r="FY148" s="897"/>
      <c r="FZ148" s="897"/>
      <c r="GA148" s="897"/>
      <c r="GB148" s="897"/>
      <c r="GC148" s="897"/>
      <c r="GD148" s="897"/>
      <c r="GE148" s="897"/>
      <c r="GF148" s="897"/>
      <c r="GG148" s="897"/>
      <c r="GH148" s="897"/>
      <c r="GI148" s="897"/>
      <c r="GJ148" s="897"/>
      <c r="GK148" s="897"/>
      <c r="GL148" s="897"/>
      <c r="GM148" s="897"/>
      <c r="GN148" s="897"/>
      <c r="GO148" s="897"/>
      <c r="GP148" s="897"/>
      <c r="GQ148" s="897"/>
      <c r="GR148" s="897"/>
      <c r="GS148" s="897"/>
      <c r="GT148" s="897"/>
      <c r="GU148" s="897"/>
      <c r="GV148" s="897"/>
      <c r="GW148" s="897"/>
      <c r="GX148" s="897"/>
      <c r="GY148" s="897"/>
      <c r="GZ148" s="897"/>
      <c r="HA148" s="897"/>
      <c r="HB148" s="897"/>
      <c r="HC148" s="897"/>
      <c r="HD148" s="897"/>
      <c r="HE148" s="897"/>
      <c r="HF148" s="897"/>
      <c r="HG148" s="897"/>
      <c r="HH148" s="897"/>
      <c r="HI148" s="897"/>
      <c r="HJ148" s="897"/>
      <c r="HK148" s="897"/>
      <c r="HL148" s="897"/>
      <c r="HM148" s="897"/>
      <c r="HN148" s="897"/>
      <c r="HO148" s="897"/>
      <c r="HP148" s="897"/>
      <c r="HQ148" s="897"/>
      <c r="HR148" s="897"/>
      <c r="HS148" s="897"/>
      <c r="HT148" s="897"/>
      <c r="HU148" s="897"/>
      <c r="HV148" s="897"/>
      <c r="HW148" s="897"/>
      <c r="HX148" s="897"/>
      <c r="HY148" s="897"/>
      <c r="HZ148" s="897"/>
      <c r="IA148" s="897"/>
      <c r="IB148" s="897"/>
      <c r="IC148" s="897"/>
      <c r="ID148" s="897"/>
      <c r="IE148" s="897"/>
      <c r="IF148" s="897"/>
      <c r="IG148" s="897"/>
      <c r="IH148" s="897"/>
      <c r="II148" s="897"/>
      <c r="IJ148" s="897"/>
      <c r="IK148" s="897"/>
      <c r="IL148" s="897"/>
      <c r="IM148" s="897"/>
      <c r="IN148" s="897"/>
      <c r="IO148" s="897"/>
      <c r="IP148" s="897"/>
      <c r="IQ148" s="897"/>
      <c r="IR148" s="897"/>
      <c r="IS148" s="897"/>
      <c r="IT148" s="897"/>
      <c r="IU148" s="897"/>
      <c r="IV148" s="897"/>
      <c r="IW148" s="897"/>
      <c r="IX148" s="897"/>
      <c r="IY148" s="897"/>
      <c r="IZ148" s="897"/>
      <c r="JA148" s="897"/>
      <c r="JB148" s="897"/>
      <c r="JC148" s="897"/>
      <c r="JD148" s="897"/>
      <c r="JE148" s="897"/>
      <c r="JF148" s="897"/>
      <c r="JG148" s="897"/>
      <c r="JH148" s="897"/>
      <c r="JI148" s="897"/>
      <c r="JJ148" s="897"/>
      <c r="JK148" s="897"/>
      <c r="JL148" s="897"/>
      <c r="JM148" s="897"/>
      <c r="JN148" s="897"/>
      <c r="JO148" s="897"/>
      <c r="JP148" s="897"/>
      <c r="JQ148" s="897"/>
      <c r="JR148" s="897"/>
      <c r="JS148" s="897"/>
      <c r="JT148" s="897"/>
      <c r="JU148" s="897"/>
      <c r="JV148" s="897"/>
      <c r="JW148" s="897"/>
      <c r="JX148" s="897"/>
      <c r="JY148" s="897"/>
      <c r="JZ148" s="897"/>
      <c r="KA148" s="897"/>
      <c r="KB148" s="897"/>
      <c r="KC148" s="897"/>
      <c r="KD148" s="897"/>
      <c r="KE148" s="897"/>
      <c r="KF148" s="897"/>
      <c r="KG148" s="897"/>
      <c r="KH148" s="897"/>
      <c r="KI148" s="897"/>
      <c r="KJ148" s="897"/>
      <c r="KK148" s="897"/>
      <c r="KL148" s="897"/>
      <c r="KM148" s="897"/>
      <c r="KN148" s="897"/>
      <c r="KO148" s="897"/>
      <c r="KP148" s="897"/>
      <c r="KQ148" s="897"/>
      <c r="KR148" s="897"/>
      <c r="KS148" s="897"/>
      <c r="KT148" s="897"/>
      <c r="KU148" s="897"/>
      <c r="KV148" s="897"/>
      <c r="KW148" s="897"/>
      <c r="KX148" s="897"/>
      <c r="KY148" s="897"/>
      <c r="KZ148" s="897"/>
      <c r="LA148" s="897"/>
      <c r="LB148" s="897"/>
      <c r="LC148" s="897"/>
      <c r="LD148" s="897"/>
      <c r="LE148" s="897"/>
      <c r="LF148" s="897"/>
      <c r="LG148" s="897"/>
      <c r="LH148" s="897"/>
      <c r="LI148" s="897"/>
      <c r="LJ148" s="897"/>
      <c r="LK148" s="897"/>
      <c r="LL148" s="897"/>
      <c r="LM148" s="897"/>
      <c r="LN148" s="897"/>
      <c r="LO148" s="897"/>
      <c r="LP148" s="897"/>
      <c r="LQ148" s="897"/>
      <c r="LR148" s="897"/>
      <c r="LS148" s="897"/>
      <c r="LT148" s="897"/>
      <c r="LU148" s="897"/>
      <c r="LV148" s="897"/>
      <c r="LW148" s="897"/>
      <c r="LX148" s="897"/>
      <c r="LY148" s="897"/>
      <c r="LZ148" s="897"/>
      <c r="MA148" s="897"/>
      <c r="MB148" s="897"/>
      <c r="MC148" s="897"/>
      <c r="MD148" s="897"/>
      <c r="ME148" s="897"/>
      <c r="MF148" s="897"/>
      <c r="MG148" s="897"/>
      <c r="MH148" s="897"/>
      <c r="MI148" s="897"/>
      <c r="MJ148" s="897"/>
      <c r="MK148" s="897"/>
      <c r="ML148" s="897"/>
      <c r="MM148" s="897"/>
      <c r="MN148" s="897"/>
    </row>
    <row r="149" spans="1:352" s="898" customFormat="1" ht="20.100000000000001" customHeight="1" x14ac:dyDescent="0.2">
      <c r="A149" s="802" t="s">
        <v>233</v>
      </c>
      <c r="B149" s="813"/>
      <c r="C149" s="800" t="s">
        <v>589</v>
      </c>
      <c r="D149" s="826" t="s">
        <v>800</v>
      </c>
      <c r="E149" s="811" t="s">
        <v>522</v>
      </c>
      <c r="F149" s="805"/>
      <c r="G149" s="806" t="s">
        <v>373</v>
      </c>
      <c r="H149" s="809">
        <v>0</v>
      </c>
      <c r="I149" s="808">
        <v>0</v>
      </c>
      <c r="J149" s="895">
        <v>1000</v>
      </c>
      <c r="K149" s="896">
        <v>0</v>
      </c>
      <c r="L149" s="810">
        <f t="shared" si="1"/>
        <v>0</v>
      </c>
      <c r="M149" s="776"/>
      <c r="N149" s="776"/>
      <c r="O149" s="776"/>
      <c r="P149" s="776"/>
      <c r="Q149" s="776"/>
      <c r="R149" s="776"/>
      <c r="S149" s="776"/>
      <c r="T149" s="776"/>
      <c r="U149" s="776"/>
      <c r="V149" s="776"/>
      <c r="W149" s="776"/>
      <c r="X149" s="776"/>
      <c r="Y149" s="776"/>
      <c r="Z149" s="776"/>
      <c r="AA149" s="776"/>
      <c r="AB149" s="776"/>
      <c r="AC149" s="776"/>
      <c r="AD149" s="776"/>
      <c r="AE149" s="776"/>
      <c r="AF149" s="776"/>
      <c r="AG149" s="776"/>
      <c r="AH149" s="776"/>
      <c r="AI149" s="776"/>
      <c r="AJ149" s="776"/>
      <c r="AK149" s="776"/>
      <c r="AL149" s="897"/>
      <c r="AM149" s="897"/>
      <c r="AN149" s="897"/>
      <c r="AO149" s="897"/>
      <c r="AP149" s="897"/>
      <c r="AQ149" s="897"/>
      <c r="AR149" s="897"/>
      <c r="AS149" s="897"/>
      <c r="AT149" s="897"/>
      <c r="AU149" s="897"/>
      <c r="AV149" s="897"/>
      <c r="AW149" s="897"/>
      <c r="AX149" s="897"/>
      <c r="AY149" s="897"/>
      <c r="AZ149" s="897"/>
      <c r="BA149" s="897"/>
      <c r="BB149" s="897"/>
      <c r="BC149" s="897"/>
      <c r="BD149" s="897"/>
      <c r="BE149" s="897"/>
      <c r="BF149" s="897"/>
      <c r="BG149" s="897"/>
      <c r="BH149" s="897"/>
      <c r="BI149" s="897"/>
      <c r="BJ149" s="897"/>
      <c r="BK149" s="897"/>
      <c r="BL149" s="897"/>
      <c r="BM149" s="897"/>
      <c r="BN149" s="897"/>
      <c r="BO149" s="897"/>
      <c r="BP149" s="897"/>
      <c r="BQ149" s="897"/>
      <c r="BR149" s="897"/>
      <c r="BS149" s="897"/>
      <c r="BT149" s="897"/>
      <c r="BU149" s="897"/>
      <c r="BV149" s="897"/>
      <c r="BW149" s="897"/>
      <c r="BX149" s="897"/>
      <c r="BY149" s="897"/>
      <c r="BZ149" s="897"/>
      <c r="CA149" s="897"/>
      <c r="CB149" s="897"/>
      <c r="CC149" s="897"/>
      <c r="CD149" s="897"/>
      <c r="CE149" s="897"/>
      <c r="CF149" s="897"/>
      <c r="CG149" s="897"/>
      <c r="CH149" s="897"/>
      <c r="CI149" s="897"/>
      <c r="CJ149" s="897"/>
      <c r="CK149" s="897"/>
      <c r="CL149" s="897"/>
      <c r="CM149" s="897"/>
      <c r="CN149" s="897"/>
      <c r="CO149" s="897"/>
      <c r="CP149" s="897"/>
      <c r="CQ149" s="897"/>
      <c r="CR149" s="897"/>
      <c r="CS149" s="897"/>
      <c r="CT149" s="897"/>
      <c r="CU149" s="897"/>
      <c r="CV149" s="897"/>
      <c r="CW149" s="897"/>
      <c r="CX149" s="897"/>
      <c r="CY149" s="897"/>
      <c r="CZ149" s="897"/>
      <c r="DA149" s="897"/>
      <c r="DB149" s="897"/>
      <c r="DC149" s="897"/>
      <c r="DD149" s="897"/>
      <c r="DE149" s="897"/>
      <c r="DF149" s="897"/>
      <c r="DG149" s="897"/>
      <c r="DH149" s="897"/>
      <c r="DI149" s="897"/>
      <c r="DJ149" s="897"/>
      <c r="DK149" s="897"/>
      <c r="DL149" s="897"/>
      <c r="DM149" s="897"/>
      <c r="DN149" s="897"/>
      <c r="DO149" s="897"/>
      <c r="DP149" s="897"/>
      <c r="DQ149" s="897"/>
      <c r="DR149" s="897"/>
      <c r="DS149" s="897"/>
      <c r="DT149" s="897"/>
      <c r="DU149" s="897"/>
      <c r="DV149" s="897"/>
      <c r="DW149" s="897"/>
      <c r="DX149" s="897"/>
      <c r="DY149" s="897"/>
      <c r="DZ149" s="897"/>
      <c r="EA149" s="897"/>
      <c r="EB149" s="897"/>
      <c r="EC149" s="897"/>
      <c r="ED149" s="897"/>
      <c r="EE149" s="897"/>
      <c r="EF149" s="897"/>
      <c r="EG149" s="897"/>
      <c r="EH149" s="897"/>
      <c r="EI149" s="897"/>
      <c r="EJ149" s="897"/>
      <c r="EK149" s="897"/>
      <c r="EL149" s="897"/>
      <c r="EM149" s="897"/>
      <c r="EN149" s="897"/>
      <c r="EO149" s="897"/>
      <c r="EP149" s="897"/>
      <c r="EQ149" s="897"/>
      <c r="ER149" s="897"/>
      <c r="ES149" s="897"/>
      <c r="ET149" s="897"/>
      <c r="EU149" s="897"/>
      <c r="EV149" s="897"/>
      <c r="EW149" s="897"/>
      <c r="EX149" s="897"/>
      <c r="EY149" s="897"/>
      <c r="EZ149" s="897"/>
      <c r="FA149" s="897"/>
      <c r="FB149" s="897"/>
      <c r="FC149" s="897"/>
      <c r="FD149" s="897"/>
      <c r="FE149" s="897"/>
      <c r="FF149" s="897"/>
      <c r="FG149" s="897"/>
      <c r="FH149" s="897"/>
      <c r="FI149" s="897"/>
      <c r="FJ149" s="897"/>
      <c r="FK149" s="897"/>
      <c r="FL149" s="897"/>
      <c r="FM149" s="897"/>
      <c r="FN149" s="897"/>
      <c r="FO149" s="897"/>
      <c r="FP149" s="897"/>
      <c r="FQ149" s="897"/>
      <c r="FR149" s="897"/>
      <c r="FS149" s="897"/>
      <c r="FT149" s="897"/>
      <c r="FU149" s="897"/>
      <c r="FV149" s="897"/>
      <c r="FW149" s="897"/>
      <c r="FX149" s="897"/>
      <c r="FY149" s="897"/>
      <c r="FZ149" s="897"/>
      <c r="GA149" s="897"/>
      <c r="GB149" s="897"/>
      <c r="GC149" s="897"/>
      <c r="GD149" s="897"/>
      <c r="GE149" s="897"/>
      <c r="GF149" s="897"/>
      <c r="GG149" s="897"/>
      <c r="GH149" s="897"/>
      <c r="GI149" s="897"/>
      <c r="GJ149" s="897"/>
      <c r="GK149" s="897"/>
      <c r="GL149" s="897"/>
      <c r="GM149" s="897"/>
      <c r="GN149" s="897"/>
      <c r="GO149" s="897"/>
      <c r="GP149" s="897"/>
      <c r="GQ149" s="897"/>
      <c r="GR149" s="897"/>
      <c r="GS149" s="897"/>
      <c r="GT149" s="897"/>
      <c r="GU149" s="897"/>
      <c r="GV149" s="897"/>
      <c r="GW149" s="897"/>
      <c r="GX149" s="897"/>
      <c r="GY149" s="897"/>
      <c r="GZ149" s="897"/>
      <c r="HA149" s="897"/>
      <c r="HB149" s="897"/>
      <c r="HC149" s="897"/>
      <c r="HD149" s="897"/>
      <c r="HE149" s="897"/>
      <c r="HF149" s="897"/>
      <c r="HG149" s="897"/>
      <c r="HH149" s="897"/>
      <c r="HI149" s="897"/>
      <c r="HJ149" s="897"/>
      <c r="HK149" s="897"/>
      <c r="HL149" s="897"/>
      <c r="HM149" s="897"/>
      <c r="HN149" s="897"/>
      <c r="HO149" s="897"/>
      <c r="HP149" s="897"/>
      <c r="HQ149" s="897"/>
      <c r="HR149" s="897"/>
      <c r="HS149" s="897"/>
      <c r="HT149" s="897"/>
      <c r="HU149" s="897"/>
      <c r="HV149" s="897"/>
      <c r="HW149" s="897"/>
      <c r="HX149" s="897"/>
      <c r="HY149" s="897"/>
      <c r="HZ149" s="897"/>
      <c r="IA149" s="897"/>
      <c r="IB149" s="897"/>
      <c r="IC149" s="897"/>
      <c r="ID149" s="897"/>
      <c r="IE149" s="897"/>
      <c r="IF149" s="897"/>
      <c r="IG149" s="897"/>
      <c r="IH149" s="897"/>
      <c r="II149" s="897"/>
      <c r="IJ149" s="897"/>
      <c r="IK149" s="897"/>
      <c r="IL149" s="897"/>
      <c r="IM149" s="897"/>
      <c r="IN149" s="897"/>
      <c r="IO149" s="897"/>
      <c r="IP149" s="897"/>
      <c r="IQ149" s="897"/>
      <c r="IR149" s="897"/>
      <c r="IS149" s="897"/>
      <c r="IT149" s="897"/>
      <c r="IU149" s="897"/>
      <c r="IV149" s="897"/>
      <c r="IW149" s="897"/>
      <c r="IX149" s="897"/>
      <c r="IY149" s="897"/>
      <c r="IZ149" s="897"/>
      <c r="JA149" s="897"/>
      <c r="JB149" s="897"/>
      <c r="JC149" s="897"/>
      <c r="JD149" s="897"/>
      <c r="JE149" s="897"/>
      <c r="JF149" s="897"/>
      <c r="JG149" s="897"/>
      <c r="JH149" s="897"/>
      <c r="JI149" s="897"/>
      <c r="JJ149" s="897"/>
      <c r="JK149" s="897"/>
      <c r="JL149" s="897"/>
      <c r="JM149" s="897"/>
      <c r="JN149" s="897"/>
      <c r="JO149" s="897"/>
      <c r="JP149" s="897"/>
      <c r="JQ149" s="897"/>
      <c r="JR149" s="897"/>
      <c r="JS149" s="897"/>
      <c r="JT149" s="897"/>
      <c r="JU149" s="897"/>
      <c r="JV149" s="897"/>
      <c r="JW149" s="897"/>
      <c r="JX149" s="897"/>
      <c r="JY149" s="897"/>
      <c r="JZ149" s="897"/>
      <c r="KA149" s="897"/>
      <c r="KB149" s="897"/>
      <c r="KC149" s="897"/>
      <c r="KD149" s="897"/>
      <c r="KE149" s="897"/>
      <c r="KF149" s="897"/>
      <c r="KG149" s="897"/>
      <c r="KH149" s="897"/>
      <c r="KI149" s="897"/>
      <c r="KJ149" s="897"/>
      <c r="KK149" s="897"/>
      <c r="KL149" s="897"/>
      <c r="KM149" s="897"/>
      <c r="KN149" s="897"/>
      <c r="KO149" s="897"/>
      <c r="KP149" s="897"/>
      <c r="KQ149" s="897"/>
      <c r="KR149" s="897"/>
      <c r="KS149" s="897"/>
      <c r="KT149" s="897"/>
      <c r="KU149" s="897"/>
      <c r="KV149" s="897"/>
      <c r="KW149" s="897"/>
      <c r="KX149" s="897"/>
      <c r="KY149" s="897"/>
      <c r="KZ149" s="897"/>
      <c r="LA149" s="897"/>
      <c r="LB149" s="897"/>
      <c r="LC149" s="897"/>
      <c r="LD149" s="897"/>
      <c r="LE149" s="897"/>
      <c r="LF149" s="897"/>
      <c r="LG149" s="897"/>
      <c r="LH149" s="897"/>
      <c r="LI149" s="897"/>
      <c r="LJ149" s="897"/>
      <c r="LK149" s="897"/>
      <c r="LL149" s="897"/>
      <c r="LM149" s="897"/>
      <c r="LN149" s="897"/>
      <c r="LO149" s="897"/>
      <c r="LP149" s="897"/>
      <c r="LQ149" s="897"/>
      <c r="LR149" s="897"/>
      <c r="LS149" s="897"/>
      <c r="LT149" s="897"/>
      <c r="LU149" s="897"/>
      <c r="LV149" s="897"/>
      <c r="LW149" s="897"/>
      <c r="LX149" s="897"/>
      <c r="LY149" s="897"/>
      <c r="LZ149" s="897"/>
      <c r="MA149" s="897"/>
      <c r="MB149" s="897"/>
      <c r="MC149" s="897"/>
      <c r="MD149" s="897"/>
      <c r="ME149" s="897"/>
      <c r="MF149" s="897"/>
      <c r="MG149" s="897"/>
      <c r="MH149" s="897"/>
      <c r="MI149" s="897"/>
      <c r="MJ149" s="897"/>
      <c r="MK149" s="897"/>
      <c r="ML149" s="897"/>
      <c r="MM149" s="897"/>
      <c r="MN149" s="897"/>
    </row>
    <row r="150" spans="1:352" s="898" customFormat="1" ht="20.100000000000001" customHeight="1" x14ac:dyDescent="0.2">
      <c r="A150" s="802" t="s">
        <v>233</v>
      </c>
      <c r="B150" s="813"/>
      <c r="C150" s="800" t="s">
        <v>590</v>
      </c>
      <c r="D150" s="826" t="s">
        <v>591</v>
      </c>
      <c r="E150" s="811" t="s">
        <v>519</v>
      </c>
      <c r="F150" s="805"/>
      <c r="G150" s="806" t="s">
        <v>373</v>
      </c>
      <c r="H150" s="809">
        <v>0</v>
      </c>
      <c r="I150" s="808">
        <v>0</v>
      </c>
      <c r="J150" s="895">
        <v>600</v>
      </c>
      <c r="K150" s="896">
        <v>0</v>
      </c>
      <c r="L150" s="810">
        <f t="shared" si="1"/>
        <v>0</v>
      </c>
      <c r="M150" s="776"/>
      <c r="N150" s="776"/>
      <c r="O150" s="776"/>
      <c r="P150" s="776"/>
      <c r="Q150" s="776"/>
      <c r="R150" s="776"/>
      <c r="S150" s="776"/>
      <c r="T150" s="776"/>
      <c r="U150" s="776"/>
      <c r="V150" s="776"/>
      <c r="W150" s="776"/>
      <c r="X150" s="776"/>
      <c r="Y150" s="776"/>
      <c r="Z150" s="776"/>
      <c r="AA150" s="776"/>
      <c r="AB150" s="776"/>
      <c r="AC150" s="776"/>
      <c r="AD150" s="776"/>
      <c r="AE150" s="776"/>
      <c r="AF150" s="776"/>
      <c r="AG150" s="776"/>
      <c r="AH150" s="776"/>
      <c r="AI150" s="776"/>
      <c r="AJ150" s="776"/>
      <c r="AK150" s="776"/>
      <c r="AL150" s="897"/>
      <c r="AM150" s="897"/>
      <c r="AN150" s="897"/>
      <c r="AO150" s="897"/>
      <c r="AP150" s="897"/>
      <c r="AQ150" s="897"/>
      <c r="AR150" s="897"/>
      <c r="AS150" s="897"/>
      <c r="AT150" s="897"/>
      <c r="AU150" s="897"/>
      <c r="AV150" s="897"/>
      <c r="AW150" s="897"/>
      <c r="AX150" s="897"/>
      <c r="AY150" s="897"/>
      <c r="AZ150" s="897"/>
      <c r="BA150" s="897"/>
      <c r="BB150" s="897"/>
      <c r="BC150" s="897"/>
      <c r="BD150" s="897"/>
      <c r="BE150" s="897"/>
      <c r="BF150" s="897"/>
      <c r="BG150" s="897"/>
      <c r="BH150" s="897"/>
      <c r="BI150" s="897"/>
      <c r="BJ150" s="897"/>
      <c r="BK150" s="897"/>
      <c r="BL150" s="897"/>
      <c r="BM150" s="897"/>
      <c r="BN150" s="897"/>
      <c r="BO150" s="897"/>
      <c r="BP150" s="897"/>
      <c r="BQ150" s="897"/>
      <c r="BR150" s="897"/>
      <c r="BS150" s="897"/>
      <c r="BT150" s="897"/>
      <c r="BU150" s="897"/>
      <c r="BV150" s="897"/>
      <c r="BW150" s="897"/>
      <c r="BX150" s="897"/>
      <c r="BY150" s="897"/>
      <c r="BZ150" s="897"/>
      <c r="CA150" s="897"/>
      <c r="CB150" s="897"/>
      <c r="CC150" s="897"/>
      <c r="CD150" s="897"/>
      <c r="CE150" s="897"/>
      <c r="CF150" s="897"/>
      <c r="CG150" s="897"/>
      <c r="CH150" s="897"/>
      <c r="CI150" s="897"/>
      <c r="CJ150" s="897"/>
      <c r="CK150" s="897"/>
      <c r="CL150" s="897"/>
      <c r="CM150" s="897"/>
      <c r="CN150" s="897"/>
      <c r="CO150" s="897"/>
      <c r="CP150" s="897"/>
      <c r="CQ150" s="897"/>
      <c r="CR150" s="897"/>
      <c r="CS150" s="897"/>
      <c r="CT150" s="897"/>
      <c r="CU150" s="897"/>
      <c r="CV150" s="897"/>
      <c r="CW150" s="897"/>
      <c r="CX150" s="897"/>
      <c r="CY150" s="897"/>
      <c r="CZ150" s="897"/>
      <c r="DA150" s="897"/>
      <c r="DB150" s="897"/>
      <c r="DC150" s="897"/>
      <c r="DD150" s="897"/>
      <c r="DE150" s="897"/>
      <c r="DF150" s="897"/>
      <c r="DG150" s="897"/>
      <c r="DH150" s="897"/>
      <c r="DI150" s="897"/>
      <c r="DJ150" s="897"/>
      <c r="DK150" s="897"/>
      <c r="DL150" s="897"/>
      <c r="DM150" s="897"/>
      <c r="DN150" s="897"/>
      <c r="DO150" s="897"/>
      <c r="DP150" s="897"/>
      <c r="DQ150" s="897"/>
      <c r="DR150" s="897"/>
      <c r="DS150" s="897"/>
      <c r="DT150" s="897"/>
      <c r="DU150" s="897"/>
      <c r="DV150" s="897"/>
      <c r="DW150" s="897"/>
      <c r="DX150" s="897"/>
      <c r="DY150" s="897"/>
      <c r="DZ150" s="897"/>
      <c r="EA150" s="897"/>
      <c r="EB150" s="897"/>
      <c r="EC150" s="897"/>
      <c r="ED150" s="897"/>
      <c r="EE150" s="897"/>
      <c r="EF150" s="897"/>
      <c r="EG150" s="897"/>
      <c r="EH150" s="897"/>
      <c r="EI150" s="897"/>
      <c r="EJ150" s="897"/>
      <c r="EK150" s="897"/>
      <c r="EL150" s="897"/>
      <c r="EM150" s="897"/>
      <c r="EN150" s="897"/>
      <c r="EO150" s="897"/>
      <c r="EP150" s="897"/>
      <c r="EQ150" s="897"/>
      <c r="ER150" s="897"/>
      <c r="ES150" s="897"/>
      <c r="ET150" s="897"/>
      <c r="EU150" s="897"/>
      <c r="EV150" s="897"/>
      <c r="EW150" s="897"/>
      <c r="EX150" s="897"/>
      <c r="EY150" s="897"/>
      <c r="EZ150" s="897"/>
      <c r="FA150" s="897"/>
      <c r="FB150" s="897"/>
      <c r="FC150" s="897"/>
      <c r="FD150" s="897"/>
      <c r="FE150" s="897"/>
      <c r="FF150" s="897"/>
      <c r="FG150" s="897"/>
      <c r="FH150" s="897"/>
      <c r="FI150" s="897"/>
      <c r="FJ150" s="897"/>
      <c r="FK150" s="897"/>
      <c r="FL150" s="897"/>
      <c r="FM150" s="897"/>
      <c r="FN150" s="897"/>
      <c r="FO150" s="897"/>
      <c r="FP150" s="897"/>
      <c r="FQ150" s="897"/>
      <c r="FR150" s="897"/>
      <c r="FS150" s="897"/>
      <c r="FT150" s="897"/>
      <c r="FU150" s="897"/>
      <c r="FV150" s="897"/>
      <c r="FW150" s="897"/>
      <c r="FX150" s="897"/>
      <c r="FY150" s="897"/>
      <c r="FZ150" s="897"/>
      <c r="GA150" s="897"/>
      <c r="GB150" s="897"/>
      <c r="GC150" s="897"/>
      <c r="GD150" s="897"/>
      <c r="GE150" s="897"/>
      <c r="GF150" s="897"/>
      <c r="GG150" s="897"/>
      <c r="GH150" s="897"/>
      <c r="GI150" s="897"/>
      <c r="GJ150" s="897"/>
      <c r="GK150" s="897"/>
      <c r="GL150" s="897"/>
      <c r="GM150" s="897"/>
      <c r="GN150" s="897"/>
      <c r="GO150" s="897"/>
      <c r="GP150" s="897"/>
      <c r="GQ150" s="897"/>
      <c r="GR150" s="897"/>
      <c r="GS150" s="897"/>
      <c r="GT150" s="897"/>
      <c r="GU150" s="897"/>
      <c r="GV150" s="897"/>
      <c r="GW150" s="897"/>
      <c r="GX150" s="897"/>
      <c r="GY150" s="897"/>
      <c r="GZ150" s="897"/>
      <c r="HA150" s="897"/>
      <c r="HB150" s="897"/>
      <c r="HC150" s="897"/>
      <c r="HD150" s="897"/>
      <c r="HE150" s="897"/>
      <c r="HF150" s="897"/>
      <c r="HG150" s="897"/>
      <c r="HH150" s="897"/>
      <c r="HI150" s="897"/>
      <c r="HJ150" s="897"/>
      <c r="HK150" s="897"/>
      <c r="HL150" s="897"/>
      <c r="HM150" s="897"/>
      <c r="HN150" s="897"/>
      <c r="HO150" s="897"/>
      <c r="HP150" s="897"/>
      <c r="HQ150" s="897"/>
      <c r="HR150" s="897"/>
      <c r="HS150" s="897"/>
      <c r="HT150" s="897"/>
      <c r="HU150" s="897"/>
      <c r="HV150" s="897"/>
      <c r="HW150" s="897"/>
      <c r="HX150" s="897"/>
      <c r="HY150" s="897"/>
      <c r="HZ150" s="897"/>
      <c r="IA150" s="897"/>
      <c r="IB150" s="897"/>
      <c r="IC150" s="897"/>
      <c r="ID150" s="897"/>
      <c r="IE150" s="897"/>
      <c r="IF150" s="897"/>
      <c r="IG150" s="897"/>
      <c r="IH150" s="897"/>
      <c r="II150" s="897"/>
      <c r="IJ150" s="897"/>
      <c r="IK150" s="897"/>
      <c r="IL150" s="897"/>
      <c r="IM150" s="897"/>
      <c r="IN150" s="897"/>
      <c r="IO150" s="897"/>
      <c r="IP150" s="897"/>
      <c r="IQ150" s="897"/>
      <c r="IR150" s="897"/>
      <c r="IS150" s="897"/>
      <c r="IT150" s="897"/>
      <c r="IU150" s="897"/>
      <c r="IV150" s="897"/>
      <c r="IW150" s="897"/>
      <c r="IX150" s="897"/>
      <c r="IY150" s="897"/>
      <c r="IZ150" s="897"/>
      <c r="JA150" s="897"/>
      <c r="JB150" s="897"/>
      <c r="JC150" s="897"/>
      <c r="JD150" s="897"/>
      <c r="JE150" s="897"/>
      <c r="JF150" s="897"/>
      <c r="JG150" s="897"/>
      <c r="JH150" s="897"/>
      <c r="JI150" s="897"/>
      <c r="JJ150" s="897"/>
      <c r="JK150" s="897"/>
      <c r="JL150" s="897"/>
      <c r="JM150" s="897"/>
      <c r="JN150" s="897"/>
      <c r="JO150" s="897"/>
      <c r="JP150" s="897"/>
      <c r="JQ150" s="897"/>
      <c r="JR150" s="897"/>
      <c r="JS150" s="897"/>
      <c r="JT150" s="897"/>
      <c r="JU150" s="897"/>
      <c r="JV150" s="897"/>
      <c r="JW150" s="897"/>
      <c r="JX150" s="897"/>
      <c r="JY150" s="897"/>
      <c r="JZ150" s="897"/>
      <c r="KA150" s="897"/>
      <c r="KB150" s="897"/>
      <c r="KC150" s="897"/>
      <c r="KD150" s="897"/>
      <c r="KE150" s="897"/>
      <c r="KF150" s="897"/>
      <c r="KG150" s="897"/>
      <c r="KH150" s="897"/>
      <c r="KI150" s="897"/>
      <c r="KJ150" s="897"/>
      <c r="KK150" s="897"/>
      <c r="KL150" s="897"/>
      <c r="KM150" s="897"/>
      <c r="KN150" s="897"/>
      <c r="KO150" s="897"/>
      <c r="KP150" s="897"/>
      <c r="KQ150" s="897"/>
      <c r="KR150" s="897"/>
      <c r="KS150" s="897"/>
      <c r="KT150" s="897"/>
      <c r="KU150" s="897"/>
      <c r="KV150" s="897"/>
      <c r="KW150" s="897"/>
      <c r="KX150" s="897"/>
      <c r="KY150" s="897"/>
      <c r="KZ150" s="897"/>
      <c r="LA150" s="897"/>
      <c r="LB150" s="897"/>
      <c r="LC150" s="897"/>
      <c r="LD150" s="897"/>
      <c r="LE150" s="897"/>
      <c r="LF150" s="897"/>
      <c r="LG150" s="897"/>
      <c r="LH150" s="897"/>
      <c r="LI150" s="897"/>
      <c r="LJ150" s="897"/>
      <c r="LK150" s="897"/>
      <c r="LL150" s="897"/>
      <c r="LM150" s="897"/>
      <c r="LN150" s="897"/>
      <c r="LO150" s="897"/>
      <c r="LP150" s="897"/>
      <c r="LQ150" s="897"/>
      <c r="LR150" s="897"/>
      <c r="LS150" s="897"/>
      <c r="LT150" s="897"/>
      <c r="LU150" s="897"/>
      <c r="LV150" s="897"/>
      <c r="LW150" s="897"/>
      <c r="LX150" s="897"/>
      <c r="LY150" s="897"/>
      <c r="LZ150" s="897"/>
      <c r="MA150" s="897"/>
      <c r="MB150" s="897"/>
      <c r="MC150" s="897"/>
      <c r="MD150" s="897"/>
      <c r="ME150" s="897"/>
      <c r="MF150" s="897"/>
      <c r="MG150" s="897"/>
      <c r="MH150" s="897"/>
      <c r="MI150" s="897"/>
      <c r="MJ150" s="897"/>
      <c r="MK150" s="897"/>
      <c r="ML150" s="897"/>
      <c r="MM150" s="897"/>
      <c r="MN150" s="897"/>
    </row>
    <row r="151" spans="1:352" s="898" customFormat="1" ht="20.100000000000001" customHeight="1" x14ac:dyDescent="0.2">
      <c r="A151" s="802" t="s">
        <v>233</v>
      </c>
      <c r="B151" s="813"/>
      <c r="C151" s="800" t="s">
        <v>592</v>
      </c>
      <c r="D151" s="826" t="s">
        <v>593</v>
      </c>
      <c r="E151" s="811" t="s">
        <v>234</v>
      </c>
      <c r="F151" s="805"/>
      <c r="G151" s="806" t="s">
        <v>373</v>
      </c>
      <c r="H151" s="809">
        <v>1101.3</v>
      </c>
      <c r="I151" s="808">
        <v>0</v>
      </c>
      <c r="J151" s="895">
        <v>1200</v>
      </c>
      <c r="K151" s="896">
        <v>0</v>
      </c>
      <c r="L151" s="810">
        <f t="shared" si="1"/>
        <v>0</v>
      </c>
      <c r="M151" s="776"/>
      <c r="N151" s="776"/>
      <c r="O151" s="776"/>
      <c r="P151" s="776"/>
      <c r="Q151" s="776"/>
      <c r="R151" s="776"/>
      <c r="S151" s="776"/>
      <c r="T151" s="776"/>
      <c r="U151" s="776"/>
      <c r="V151" s="776"/>
      <c r="W151" s="776"/>
      <c r="X151" s="776"/>
      <c r="Y151" s="776"/>
      <c r="Z151" s="776"/>
      <c r="AA151" s="776"/>
      <c r="AB151" s="776"/>
      <c r="AC151" s="776"/>
      <c r="AD151" s="776"/>
      <c r="AE151" s="776"/>
      <c r="AF151" s="776"/>
      <c r="AG151" s="776"/>
      <c r="AH151" s="776"/>
      <c r="AI151" s="776"/>
      <c r="AJ151" s="776"/>
      <c r="AK151" s="776"/>
      <c r="AL151" s="897"/>
      <c r="AM151" s="897"/>
      <c r="AN151" s="897"/>
      <c r="AO151" s="897"/>
      <c r="AP151" s="897"/>
      <c r="AQ151" s="897"/>
      <c r="AR151" s="897"/>
      <c r="AS151" s="897"/>
      <c r="AT151" s="897"/>
      <c r="AU151" s="897"/>
      <c r="AV151" s="897"/>
      <c r="AW151" s="897"/>
      <c r="AX151" s="897"/>
      <c r="AY151" s="897"/>
      <c r="AZ151" s="897"/>
      <c r="BA151" s="897"/>
      <c r="BB151" s="897"/>
      <c r="BC151" s="897"/>
      <c r="BD151" s="897"/>
      <c r="BE151" s="897"/>
      <c r="BF151" s="897"/>
      <c r="BG151" s="897"/>
      <c r="BH151" s="897"/>
      <c r="BI151" s="897"/>
      <c r="BJ151" s="897"/>
      <c r="BK151" s="897"/>
      <c r="BL151" s="897"/>
      <c r="BM151" s="897"/>
      <c r="BN151" s="897"/>
      <c r="BO151" s="897"/>
      <c r="BP151" s="897"/>
      <c r="BQ151" s="897"/>
      <c r="BR151" s="897"/>
      <c r="BS151" s="897"/>
      <c r="BT151" s="897"/>
      <c r="BU151" s="897"/>
      <c r="BV151" s="897"/>
      <c r="BW151" s="897"/>
      <c r="BX151" s="897"/>
      <c r="BY151" s="897"/>
      <c r="BZ151" s="897"/>
      <c r="CA151" s="897"/>
      <c r="CB151" s="897"/>
      <c r="CC151" s="897"/>
      <c r="CD151" s="897"/>
      <c r="CE151" s="897"/>
      <c r="CF151" s="897"/>
      <c r="CG151" s="897"/>
      <c r="CH151" s="897"/>
      <c r="CI151" s="897"/>
      <c r="CJ151" s="897"/>
      <c r="CK151" s="897"/>
      <c r="CL151" s="897"/>
      <c r="CM151" s="897"/>
      <c r="CN151" s="897"/>
      <c r="CO151" s="897"/>
      <c r="CP151" s="897"/>
      <c r="CQ151" s="897"/>
      <c r="CR151" s="897"/>
      <c r="CS151" s="897"/>
      <c r="CT151" s="897"/>
      <c r="CU151" s="897"/>
      <c r="CV151" s="897"/>
      <c r="CW151" s="897"/>
      <c r="CX151" s="897"/>
      <c r="CY151" s="897"/>
      <c r="CZ151" s="897"/>
      <c r="DA151" s="897"/>
      <c r="DB151" s="897"/>
      <c r="DC151" s="897"/>
      <c r="DD151" s="897"/>
      <c r="DE151" s="897"/>
      <c r="DF151" s="897"/>
      <c r="DG151" s="897"/>
      <c r="DH151" s="897"/>
      <c r="DI151" s="897"/>
      <c r="DJ151" s="897"/>
      <c r="DK151" s="897"/>
      <c r="DL151" s="897"/>
      <c r="DM151" s="897"/>
      <c r="DN151" s="897"/>
      <c r="DO151" s="897"/>
      <c r="DP151" s="897"/>
      <c r="DQ151" s="897"/>
      <c r="DR151" s="897"/>
      <c r="DS151" s="897"/>
      <c r="DT151" s="897"/>
      <c r="DU151" s="897"/>
      <c r="DV151" s="897"/>
      <c r="DW151" s="897"/>
      <c r="DX151" s="897"/>
      <c r="DY151" s="897"/>
      <c r="DZ151" s="897"/>
      <c r="EA151" s="897"/>
      <c r="EB151" s="897"/>
      <c r="EC151" s="897"/>
      <c r="ED151" s="897"/>
      <c r="EE151" s="897"/>
      <c r="EF151" s="897"/>
      <c r="EG151" s="897"/>
      <c r="EH151" s="897"/>
      <c r="EI151" s="897"/>
      <c r="EJ151" s="897"/>
      <c r="EK151" s="897"/>
      <c r="EL151" s="897"/>
      <c r="EM151" s="897"/>
      <c r="EN151" s="897"/>
      <c r="EO151" s="897"/>
      <c r="EP151" s="897"/>
      <c r="EQ151" s="897"/>
      <c r="ER151" s="897"/>
      <c r="ES151" s="897"/>
      <c r="ET151" s="897"/>
      <c r="EU151" s="897"/>
      <c r="EV151" s="897"/>
      <c r="EW151" s="897"/>
      <c r="EX151" s="897"/>
      <c r="EY151" s="897"/>
      <c r="EZ151" s="897"/>
      <c r="FA151" s="897"/>
      <c r="FB151" s="897"/>
      <c r="FC151" s="897"/>
      <c r="FD151" s="897"/>
      <c r="FE151" s="897"/>
      <c r="FF151" s="897"/>
      <c r="FG151" s="897"/>
      <c r="FH151" s="897"/>
      <c r="FI151" s="897"/>
      <c r="FJ151" s="897"/>
      <c r="FK151" s="897"/>
      <c r="FL151" s="897"/>
      <c r="FM151" s="897"/>
      <c r="FN151" s="897"/>
      <c r="FO151" s="897"/>
      <c r="FP151" s="897"/>
      <c r="FQ151" s="897"/>
      <c r="FR151" s="897"/>
      <c r="FS151" s="897"/>
      <c r="FT151" s="897"/>
      <c r="FU151" s="897"/>
      <c r="FV151" s="897"/>
      <c r="FW151" s="897"/>
      <c r="FX151" s="897"/>
      <c r="FY151" s="897"/>
      <c r="FZ151" s="897"/>
      <c r="GA151" s="897"/>
      <c r="GB151" s="897"/>
      <c r="GC151" s="897"/>
      <c r="GD151" s="897"/>
      <c r="GE151" s="897"/>
      <c r="GF151" s="897"/>
      <c r="GG151" s="897"/>
      <c r="GH151" s="897"/>
      <c r="GI151" s="897"/>
      <c r="GJ151" s="897"/>
      <c r="GK151" s="897"/>
      <c r="GL151" s="897"/>
      <c r="GM151" s="897"/>
      <c r="GN151" s="897"/>
      <c r="GO151" s="897"/>
      <c r="GP151" s="897"/>
      <c r="GQ151" s="897"/>
      <c r="GR151" s="897"/>
      <c r="GS151" s="897"/>
      <c r="GT151" s="897"/>
      <c r="GU151" s="897"/>
      <c r="GV151" s="897"/>
      <c r="GW151" s="897"/>
      <c r="GX151" s="897"/>
      <c r="GY151" s="897"/>
      <c r="GZ151" s="897"/>
      <c r="HA151" s="897"/>
      <c r="HB151" s="897"/>
      <c r="HC151" s="897"/>
      <c r="HD151" s="897"/>
      <c r="HE151" s="897"/>
      <c r="HF151" s="897"/>
      <c r="HG151" s="897"/>
      <c r="HH151" s="897"/>
      <c r="HI151" s="897"/>
      <c r="HJ151" s="897"/>
      <c r="HK151" s="897"/>
      <c r="HL151" s="897"/>
      <c r="HM151" s="897"/>
      <c r="HN151" s="897"/>
      <c r="HO151" s="897"/>
      <c r="HP151" s="897"/>
      <c r="HQ151" s="897"/>
      <c r="HR151" s="897"/>
      <c r="HS151" s="897"/>
      <c r="HT151" s="897"/>
      <c r="HU151" s="897"/>
      <c r="HV151" s="897"/>
      <c r="HW151" s="897"/>
      <c r="HX151" s="897"/>
      <c r="HY151" s="897"/>
      <c r="HZ151" s="897"/>
      <c r="IA151" s="897"/>
      <c r="IB151" s="897"/>
      <c r="IC151" s="897"/>
      <c r="ID151" s="897"/>
      <c r="IE151" s="897"/>
      <c r="IF151" s="897"/>
      <c r="IG151" s="897"/>
      <c r="IH151" s="897"/>
      <c r="II151" s="897"/>
      <c r="IJ151" s="897"/>
      <c r="IK151" s="897"/>
      <c r="IL151" s="897"/>
      <c r="IM151" s="897"/>
      <c r="IN151" s="897"/>
      <c r="IO151" s="897"/>
      <c r="IP151" s="897"/>
      <c r="IQ151" s="897"/>
      <c r="IR151" s="897"/>
      <c r="IS151" s="897"/>
      <c r="IT151" s="897"/>
      <c r="IU151" s="897"/>
      <c r="IV151" s="897"/>
      <c r="IW151" s="897"/>
      <c r="IX151" s="897"/>
      <c r="IY151" s="897"/>
      <c r="IZ151" s="897"/>
      <c r="JA151" s="897"/>
      <c r="JB151" s="897"/>
      <c r="JC151" s="897"/>
      <c r="JD151" s="897"/>
      <c r="JE151" s="897"/>
      <c r="JF151" s="897"/>
      <c r="JG151" s="897"/>
      <c r="JH151" s="897"/>
      <c r="JI151" s="897"/>
      <c r="JJ151" s="897"/>
      <c r="JK151" s="897"/>
      <c r="JL151" s="897"/>
      <c r="JM151" s="897"/>
      <c r="JN151" s="897"/>
      <c r="JO151" s="897"/>
      <c r="JP151" s="897"/>
      <c r="JQ151" s="897"/>
      <c r="JR151" s="897"/>
      <c r="JS151" s="897"/>
      <c r="JT151" s="897"/>
      <c r="JU151" s="897"/>
      <c r="JV151" s="897"/>
      <c r="JW151" s="897"/>
      <c r="JX151" s="897"/>
      <c r="JY151" s="897"/>
      <c r="JZ151" s="897"/>
      <c r="KA151" s="897"/>
      <c r="KB151" s="897"/>
      <c r="KC151" s="897"/>
      <c r="KD151" s="897"/>
      <c r="KE151" s="897"/>
      <c r="KF151" s="897"/>
      <c r="KG151" s="897"/>
      <c r="KH151" s="897"/>
      <c r="KI151" s="897"/>
      <c r="KJ151" s="897"/>
      <c r="KK151" s="897"/>
      <c r="KL151" s="897"/>
      <c r="KM151" s="897"/>
      <c r="KN151" s="897"/>
      <c r="KO151" s="897"/>
      <c r="KP151" s="897"/>
      <c r="KQ151" s="897"/>
      <c r="KR151" s="897"/>
      <c r="KS151" s="897"/>
      <c r="KT151" s="897"/>
      <c r="KU151" s="897"/>
      <c r="KV151" s="897"/>
      <c r="KW151" s="897"/>
      <c r="KX151" s="897"/>
      <c r="KY151" s="897"/>
      <c r="KZ151" s="897"/>
      <c r="LA151" s="897"/>
      <c r="LB151" s="897"/>
      <c r="LC151" s="897"/>
      <c r="LD151" s="897"/>
      <c r="LE151" s="897"/>
      <c r="LF151" s="897"/>
      <c r="LG151" s="897"/>
      <c r="LH151" s="897"/>
      <c r="LI151" s="897"/>
      <c r="LJ151" s="897"/>
      <c r="LK151" s="897"/>
      <c r="LL151" s="897"/>
      <c r="LM151" s="897"/>
      <c r="LN151" s="897"/>
      <c r="LO151" s="897"/>
      <c r="LP151" s="897"/>
      <c r="LQ151" s="897"/>
      <c r="LR151" s="897"/>
      <c r="LS151" s="897"/>
      <c r="LT151" s="897"/>
      <c r="LU151" s="897"/>
      <c r="LV151" s="897"/>
      <c r="LW151" s="897"/>
      <c r="LX151" s="897"/>
      <c r="LY151" s="897"/>
      <c r="LZ151" s="897"/>
      <c r="MA151" s="897"/>
      <c r="MB151" s="897"/>
      <c r="MC151" s="897"/>
      <c r="MD151" s="897"/>
      <c r="ME151" s="897"/>
      <c r="MF151" s="897"/>
      <c r="MG151" s="897"/>
      <c r="MH151" s="897"/>
      <c r="MI151" s="897"/>
      <c r="MJ151" s="897"/>
      <c r="MK151" s="897"/>
      <c r="ML151" s="897"/>
      <c r="MM151" s="897"/>
      <c r="MN151" s="897"/>
    </row>
    <row r="152" spans="1:352" s="898" customFormat="1" ht="20.100000000000001" customHeight="1" x14ac:dyDescent="0.2">
      <c r="A152" s="802" t="s">
        <v>233</v>
      </c>
      <c r="B152" s="813"/>
      <c r="C152" s="800" t="s">
        <v>594</v>
      </c>
      <c r="D152" s="826" t="s">
        <v>595</v>
      </c>
      <c r="E152" s="811" t="s">
        <v>596</v>
      </c>
      <c r="F152" s="805"/>
      <c r="G152" s="806" t="s">
        <v>373</v>
      </c>
      <c r="H152" s="809">
        <v>0</v>
      </c>
      <c r="I152" s="808">
        <v>0</v>
      </c>
      <c r="J152" s="895">
        <v>600</v>
      </c>
      <c r="K152" s="896">
        <v>0</v>
      </c>
      <c r="L152" s="810">
        <f t="shared" si="1"/>
        <v>0</v>
      </c>
      <c r="M152" s="776"/>
      <c r="N152" s="776"/>
      <c r="O152" s="776"/>
      <c r="P152" s="776"/>
      <c r="Q152" s="776"/>
      <c r="R152" s="776"/>
      <c r="S152" s="776"/>
      <c r="T152" s="776"/>
      <c r="U152" s="776"/>
      <c r="V152" s="776"/>
      <c r="W152" s="776"/>
      <c r="X152" s="776"/>
      <c r="Y152" s="776"/>
      <c r="Z152" s="776"/>
      <c r="AA152" s="776"/>
      <c r="AB152" s="776"/>
      <c r="AC152" s="776"/>
      <c r="AD152" s="776"/>
      <c r="AE152" s="776"/>
      <c r="AF152" s="776"/>
      <c r="AG152" s="776"/>
      <c r="AH152" s="776"/>
      <c r="AI152" s="776"/>
      <c r="AJ152" s="776"/>
      <c r="AK152" s="776"/>
      <c r="AL152" s="897"/>
      <c r="AM152" s="897"/>
      <c r="AN152" s="897"/>
      <c r="AO152" s="897"/>
      <c r="AP152" s="897"/>
      <c r="AQ152" s="897"/>
      <c r="AR152" s="897"/>
      <c r="AS152" s="897"/>
      <c r="AT152" s="897"/>
      <c r="AU152" s="897"/>
      <c r="AV152" s="897"/>
      <c r="AW152" s="897"/>
      <c r="AX152" s="897"/>
      <c r="AY152" s="897"/>
      <c r="AZ152" s="897"/>
      <c r="BA152" s="897"/>
      <c r="BB152" s="897"/>
      <c r="BC152" s="897"/>
      <c r="BD152" s="897"/>
      <c r="BE152" s="897"/>
      <c r="BF152" s="897"/>
      <c r="BG152" s="897"/>
      <c r="BH152" s="897"/>
      <c r="BI152" s="897"/>
      <c r="BJ152" s="897"/>
      <c r="BK152" s="897"/>
      <c r="BL152" s="897"/>
      <c r="BM152" s="897"/>
      <c r="BN152" s="897"/>
      <c r="BO152" s="897"/>
      <c r="BP152" s="897"/>
      <c r="BQ152" s="897"/>
      <c r="BR152" s="897"/>
      <c r="BS152" s="897"/>
      <c r="BT152" s="897"/>
      <c r="BU152" s="897"/>
      <c r="BV152" s="897"/>
      <c r="BW152" s="897"/>
      <c r="BX152" s="897"/>
      <c r="BY152" s="897"/>
      <c r="BZ152" s="897"/>
      <c r="CA152" s="897"/>
      <c r="CB152" s="897"/>
      <c r="CC152" s="897"/>
      <c r="CD152" s="897"/>
      <c r="CE152" s="897"/>
      <c r="CF152" s="897"/>
      <c r="CG152" s="897"/>
      <c r="CH152" s="897"/>
      <c r="CI152" s="897"/>
      <c r="CJ152" s="897"/>
      <c r="CK152" s="897"/>
      <c r="CL152" s="897"/>
      <c r="CM152" s="897"/>
      <c r="CN152" s="897"/>
      <c r="CO152" s="897"/>
      <c r="CP152" s="897"/>
      <c r="CQ152" s="897"/>
      <c r="CR152" s="897"/>
      <c r="CS152" s="897"/>
      <c r="CT152" s="897"/>
      <c r="CU152" s="897"/>
      <c r="CV152" s="897"/>
      <c r="CW152" s="897"/>
      <c r="CX152" s="897"/>
      <c r="CY152" s="897"/>
      <c r="CZ152" s="897"/>
      <c r="DA152" s="897"/>
      <c r="DB152" s="897"/>
      <c r="DC152" s="897"/>
      <c r="DD152" s="897"/>
      <c r="DE152" s="897"/>
      <c r="DF152" s="897"/>
      <c r="DG152" s="897"/>
      <c r="DH152" s="897"/>
      <c r="DI152" s="897"/>
      <c r="DJ152" s="897"/>
      <c r="DK152" s="897"/>
      <c r="DL152" s="897"/>
      <c r="DM152" s="897"/>
      <c r="DN152" s="897"/>
      <c r="DO152" s="897"/>
      <c r="DP152" s="897"/>
      <c r="DQ152" s="897"/>
      <c r="DR152" s="897"/>
      <c r="DS152" s="897"/>
      <c r="DT152" s="897"/>
      <c r="DU152" s="897"/>
      <c r="DV152" s="897"/>
      <c r="DW152" s="897"/>
      <c r="DX152" s="897"/>
      <c r="DY152" s="897"/>
      <c r="DZ152" s="897"/>
      <c r="EA152" s="897"/>
      <c r="EB152" s="897"/>
      <c r="EC152" s="897"/>
      <c r="ED152" s="897"/>
      <c r="EE152" s="897"/>
      <c r="EF152" s="897"/>
      <c r="EG152" s="897"/>
      <c r="EH152" s="897"/>
      <c r="EI152" s="897"/>
      <c r="EJ152" s="897"/>
      <c r="EK152" s="897"/>
      <c r="EL152" s="897"/>
      <c r="EM152" s="897"/>
      <c r="EN152" s="897"/>
      <c r="EO152" s="897"/>
      <c r="EP152" s="897"/>
      <c r="EQ152" s="897"/>
      <c r="ER152" s="897"/>
      <c r="ES152" s="897"/>
      <c r="ET152" s="897"/>
      <c r="EU152" s="897"/>
      <c r="EV152" s="897"/>
      <c r="EW152" s="897"/>
      <c r="EX152" s="897"/>
      <c r="EY152" s="897"/>
      <c r="EZ152" s="897"/>
      <c r="FA152" s="897"/>
      <c r="FB152" s="897"/>
      <c r="FC152" s="897"/>
      <c r="FD152" s="897"/>
      <c r="FE152" s="897"/>
      <c r="FF152" s="897"/>
      <c r="FG152" s="897"/>
      <c r="FH152" s="897"/>
      <c r="FI152" s="897"/>
      <c r="FJ152" s="897"/>
      <c r="FK152" s="897"/>
      <c r="FL152" s="897"/>
      <c r="FM152" s="897"/>
      <c r="FN152" s="897"/>
      <c r="FO152" s="897"/>
      <c r="FP152" s="897"/>
      <c r="FQ152" s="897"/>
      <c r="FR152" s="897"/>
      <c r="FS152" s="897"/>
      <c r="FT152" s="897"/>
      <c r="FU152" s="897"/>
      <c r="FV152" s="897"/>
      <c r="FW152" s="897"/>
      <c r="FX152" s="897"/>
      <c r="FY152" s="897"/>
      <c r="FZ152" s="897"/>
      <c r="GA152" s="897"/>
      <c r="GB152" s="897"/>
      <c r="GC152" s="897"/>
      <c r="GD152" s="897"/>
      <c r="GE152" s="897"/>
      <c r="GF152" s="897"/>
      <c r="GG152" s="897"/>
      <c r="GH152" s="897"/>
      <c r="GI152" s="897"/>
      <c r="GJ152" s="897"/>
      <c r="GK152" s="897"/>
      <c r="GL152" s="897"/>
      <c r="GM152" s="897"/>
      <c r="GN152" s="897"/>
      <c r="GO152" s="897"/>
      <c r="GP152" s="897"/>
      <c r="GQ152" s="897"/>
      <c r="GR152" s="897"/>
      <c r="GS152" s="897"/>
      <c r="GT152" s="897"/>
      <c r="GU152" s="897"/>
      <c r="GV152" s="897"/>
      <c r="GW152" s="897"/>
      <c r="GX152" s="897"/>
      <c r="GY152" s="897"/>
      <c r="GZ152" s="897"/>
      <c r="HA152" s="897"/>
      <c r="HB152" s="897"/>
      <c r="HC152" s="897"/>
      <c r="HD152" s="897"/>
      <c r="HE152" s="897"/>
      <c r="HF152" s="897"/>
      <c r="HG152" s="897"/>
      <c r="HH152" s="897"/>
      <c r="HI152" s="897"/>
      <c r="HJ152" s="897"/>
      <c r="HK152" s="897"/>
      <c r="HL152" s="897"/>
      <c r="HM152" s="897"/>
      <c r="HN152" s="897"/>
      <c r="HO152" s="897"/>
      <c r="HP152" s="897"/>
      <c r="HQ152" s="897"/>
      <c r="HR152" s="897"/>
      <c r="HS152" s="897"/>
      <c r="HT152" s="897"/>
      <c r="HU152" s="897"/>
      <c r="HV152" s="897"/>
      <c r="HW152" s="897"/>
      <c r="HX152" s="897"/>
      <c r="HY152" s="897"/>
      <c r="HZ152" s="897"/>
      <c r="IA152" s="897"/>
      <c r="IB152" s="897"/>
      <c r="IC152" s="897"/>
      <c r="ID152" s="897"/>
      <c r="IE152" s="897"/>
      <c r="IF152" s="897"/>
      <c r="IG152" s="897"/>
      <c r="IH152" s="897"/>
      <c r="II152" s="897"/>
      <c r="IJ152" s="897"/>
      <c r="IK152" s="897"/>
      <c r="IL152" s="897"/>
      <c r="IM152" s="897"/>
      <c r="IN152" s="897"/>
      <c r="IO152" s="897"/>
      <c r="IP152" s="897"/>
      <c r="IQ152" s="897"/>
      <c r="IR152" s="897"/>
      <c r="IS152" s="897"/>
      <c r="IT152" s="897"/>
      <c r="IU152" s="897"/>
      <c r="IV152" s="897"/>
      <c r="IW152" s="897"/>
      <c r="IX152" s="897"/>
      <c r="IY152" s="897"/>
      <c r="IZ152" s="897"/>
      <c r="JA152" s="897"/>
      <c r="JB152" s="897"/>
      <c r="JC152" s="897"/>
      <c r="JD152" s="897"/>
      <c r="JE152" s="897"/>
      <c r="JF152" s="897"/>
      <c r="JG152" s="897"/>
      <c r="JH152" s="897"/>
      <c r="JI152" s="897"/>
      <c r="JJ152" s="897"/>
      <c r="JK152" s="897"/>
      <c r="JL152" s="897"/>
      <c r="JM152" s="897"/>
      <c r="JN152" s="897"/>
      <c r="JO152" s="897"/>
      <c r="JP152" s="897"/>
      <c r="JQ152" s="897"/>
      <c r="JR152" s="897"/>
      <c r="JS152" s="897"/>
      <c r="JT152" s="897"/>
      <c r="JU152" s="897"/>
      <c r="JV152" s="897"/>
      <c r="JW152" s="897"/>
      <c r="JX152" s="897"/>
      <c r="JY152" s="897"/>
      <c r="JZ152" s="897"/>
      <c r="KA152" s="897"/>
      <c r="KB152" s="897"/>
      <c r="KC152" s="897"/>
      <c r="KD152" s="897"/>
      <c r="KE152" s="897"/>
      <c r="KF152" s="897"/>
      <c r="KG152" s="897"/>
      <c r="KH152" s="897"/>
      <c r="KI152" s="897"/>
      <c r="KJ152" s="897"/>
      <c r="KK152" s="897"/>
      <c r="KL152" s="897"/>
      <c r="KM152" s="897"/>
      <c r="KN152" s="897"/>
      <c r="KO152" s="897"/>
      <c r="KP152" s="897"/>
      <c r="KQ152" s="897"/>
      <c r="KR152" s="897"/>
      <c r="KS152" s="897"/>
      <c r="KT152" s="897"/>
      <c r="KU152" s="897"/>
      <c r="KV152" s="897"/>
      <c r="KW152" s="897"/>
      <c r="KX152" s="897"/>
      <c r="KY152" s="897"/>
      <c r="KZ152" s="897"/>
      <c r="LA152" s="897"/>
      <c r="LB152" s="897"/>
      <c r="LC152" s="897"/>
      <c r="LD152" s="897"/>
      <c r="LE152" s="897"/>
      <c r="LF152" s="897"/>
      <c r="LG152" s="897"/>
      <c r="LH152" s="897"/>
      <c r="LI152" s="897"/>
      <c r="LJ152" s="897"/>
      <c r="LK152" s="897"/>
      <c r="LL152" s="897"/>
      <c r="LM152" s="897"/>
      <c r="LN152" s="897"/>
      <c r="LO152" s="897"/>
      <c r="LP152" s="897"/>
      <c r="LQ152" s="897"/>
      <c r="LR152" s="897"/>
      <c r="LS152" s="897"/>
      <c r="LT152" s="897"/>
      <c r="LU152" s="897"/>
      <c r="LV152" s="897"/>
      <c r="LW152" s="897"/>
      <c r="LX152" s="897"/>
      <c r="LY152" s="897"/>
      <c r="LZ152" s="897"/>
      <c r="MA152" s="897"/>
      <c r="MB152" s="897"/>
      <c r="MC152" s="897"/>
      <c r="MD152" s="897"/>
      <c r="ME152" s="897"/>
      <c r="MF152" s="897"/>
      <c r="MG152" s="897"/>
      <c r="MH152" s="897"/>
      <c r="MI152" s="897"/>
      <c r="MJ152" s="897"/>
      <c r="MK152" s="897"/>
      <c r="ML152" s="897"/>
      <c r="MM152" s="897"/>
      <c r="MN152" s="897"/>
    </row>
    <row r="153" spans="1:352" s="898" customFormat="1" ht="20.100000000000001" customHeight="1" x14ac:dyDescent="0.2">
      <c r="A153" s="802" t="s">
        <v>233</v>
      </c>
      <c r="B153" s="813"/>
      <c r="C153" s="800" t="s">
        <v>597</v>
      </c>
      <c r="D153" s="826" t="s">
        <v>598</v>
      </c>
      <c r="E153" s="811" t="s">
        <v>581</v>
      </c>
      <c r="F153" s="805"/>
      <c r="G153" s="806" t="s">
        <v>373</v>
      </c>
      <c r="H153" s="809">
        <v>0</v>
      </c>
      <c r="I153" s="808">
        <v>0</v>
      </c>
      <c r="J153" s="895">
        <v>3500</v>
      </c>
      <c r="K153" s="896">
        <v>0</v>
      </c>
      <c r="L153" s="810">
        <f t="shared" si="1"/>
        <v>0</v>
      </c>
      <c r="M153" s="776"/>
      <c r="N153" s="776"/>
      <c r="O153" s="776"/>
      <c r="P153" s="776"/>
      <c r="Q153" s="776"/>
      <c r="R153" s="776"/>
      <c r="S153" s="776"/>
      <c r="T153" s="776"/>
      <c r="U153" s="776"/>
      <c r="V153" s="776"/>
      <c r="W153" s="776"/>
      <c r="X153" s="776"/>
      <c r="Y153" s="776"/>
      <c r="Z153" s="776"/>
      <c r="AA153" s="776"/>
      <c r="AB153" s="776"/>
      <c r="AC153" s="776"/>
      <c r="AD153" s="776"/>
      <c r="AE153" s="776"/>
      <c r="AF153" s="776"/>
      <c r="AG153" s="776"/>
      <c r="AH153" s="776"/>
      <c r="AI153" s="776"/>
      <c r="AJ153" s="776"/>
      <c r="AK153" s="776"/>
      <c r="AL153" s="897"/>
      <c r="AM153" s="897"/>
      <c r="AN153" s="897"/>
      <c r="AO153" s="897"/>
      <c r="AP153" s="897"/>
      <c r="AQ153" s="897"/>
      <c r="AR153" s="897"/>
      <c r="AS153" s="897"/>
      <c r="AT153" s="897"/>
      <c r="AU153" s="897"/>
      <c r="AV153" s="897"/>
      <c r="AW153" s="897"/>
      <c r="AX153" s="897"/>
      <c r="AY153" s="897"/>
      <c r="AZ153" s="897"/>
      <c r="BA153" s="897"/>
      <c r="BB153" s="897"/>
      <c r="BC153" s="897"/>
      <c r="BD153" s="897"/>
      <c r="BE153" s="897"/>
      <c r="BF153" s="897"/>
      <c r="BG153" s="897"/>
      <c r="BH153" s="897"/>
      <c r="BI153" s="897"/>
      <c r="BJ153" s="897"/>
      <c r="BK153" s="897"/>
      <c r="BL153" s="897"/>
      <c r="BM153" s="897"/>
      <c r="BN153" s="897"/>
      <c r="BO153" s="897"/>
      <c r="BP153" s="897"/>
      <c r="BQ153" s="897"/>
      <c r="BR153" s="897"/>
      <c r="BS153" s="897"/>
      <c r="BT153" s="897"/>
      <c r="BU153" s="897"/>
      <c r="BV153" s="897"/>
      <c r="BW153" s="897"/>
      <c r="BX153" s="897"/>
      <c r="BY153" s="897"/>
      <c r="BZ153" s="897"/>
      <c r="CA153" s="897"/>
      <c r="CB153" s="897"/>
      <c r="CC153" s="897"/>
      <c r="CD153" s="897"/>
      <c r="CE153" s="897"/>
      <c r="CF153" s="897"/>
      <c r="CG153" s="897"/>
      <c r="CH153" s="897"/>
      <c r="CI153" s="897"/>
      <c r="CJ153" s="897"/>
      <c r="CK153" s="897"/>
      <c r="CL153" s="897"/>
      <c r="CM153" s="897"/>
      <c r="CN153" s="897"/>
      <c r="CO153" s="897"/>
      <c r="CP153" s="897"/>
      <c r="CQ153" s="897"/>
      <c r="CR153" s="897"/>
      <c r="CS153" s="897"/>
      <c r="CT153" s="897"/>
      <c r="CU153" s="897"/>
      <c r="CV153" s="897"/>
      <c r="CW153" s="897"/>
      <c r="CX153" s="897"/>
      <c r="CY153" s="897"/>
      <c r="CZ153" s="897"/>
      <c r="DA153" s="897"/>
      <c r="DB153" s="897"/>
      <c r="DC153" s="897"/>
      <c r="DD153" s="897"/>
      <c r="DE153" s="897"/>
      <c r="DF153" s="897"/>
      <c r="DG153" s="897"/>
      <c r="DH153" s="897"/>
      <c r="DI153" s="897"/>
      <c r="DJ153" s="897"/>
      <c r="DK153" s="897"/>
      <c r="DL153" s="897"/>
      <c r="DM153" s="897"/>
      <c r="DN153" s="897"/>
      <c r="DO153" s="897"/>
      <c r="DP153" s="897"/>
      <c r="DQ153" s="897"/>
      <c r="DR153" s="897"/>
      <c r="DS153" s="897"/>
      <c r="DT153" s="897"/>
      <c r="DU153" s="897"/>
      <c r="DV153" s="897"/>
      <c r="DW153" s="897"/>
      <c r="DX153" s="897"/>
      <c r="DY153" s="897"/>
      <c r="DZ153" s="897"/>
      <c r="EA153" s="897"/>
      <c r="EB153" s="897"/>
      <c r="EC153" s="897"/>
      <c r="ED153" s="897"/>
      <c r="EE153" s="897"/>
      <c r="EF153" s="897"/>
      <c r="EG153" s="897"/>
      <c r="EH153" s="897"/>
      <c r="EI153" s="897"/>
      <c r="EJ153" s="897"/>
      <c r="EK153" s="897"/>
      <c r="EL153" s="897"/>
      <c r="EM153" s="897"/>
      <c r="EN153" s="897"/>
      <c r="EO153" s="897"/>
      <c r="EP153" s="897"/>
      <c r="EQ153" s="897"/>
      <c r="ER153" s="897"/>
      <c r="ES153" s="897"/>
      <c r="ET153" s="897"/>
      <c r="EU153" s="897"/>
      <c r="EV153" s="897"/>
      <c r="EW153" s="897"/>
      <c r="EX153" s="897"/>
      <c r="EY153" s="897"/>
      <c r="EZ153" s="897"/>
      <c r="FA153" s="897"/>
      <c r="FB153" s="897"/>
      <c r="FC153" s="897"/>
      <c r="FD153" s="897"/>
      <c r="FE153" s="897"/>
      <c r="FF153" s="897"/>
      <c r="FG153" s="897"/>
      <c r="FH153" s="897"/>
      <c r="FI153" s="897"/>
      <c r="FJ153" s="897"/>
      <c r="FK153" s="897"/>
      <c r="FL153" s="897"/>
      <c r="FM153" s="897"/>
      <c r="FN153" s="897"/>
      <c r="FO153" s="897"/>
      <c r="FP153" s="897"/>
      <c r="FQ153" s="897"/>
      <c r="FR153" s="897"/>
      <c r="FS153" s="897"/>
      <c r="FT153" s="897"/>
      <c r="FU153" s="897"/>
      <c r="FV153" s="897"/>
      <c r="FW153" s="897"/>
      <c r="FX153" s="897"/>
      <c r="FY153" s="897"/>
      <c r="FZ153" s="897"/>
      <c r="GA153" s="897"/>
      <c r="GB153" s="897"/>
      <c r="GC153" s="897"/>
      <c r="GD153" s="897"/>
      <c r="GE153" s="897"/>
      <c r="GF153" s="897"/>
      <c r="GG153" s="897"/>
      <c r="GH153" s="897"/>
      <c r="GI153" s="897"/>
      <c r="GJ153" s="897"/>
      <c r="GK153" s="897"/>
      <c r="GL153" s="897"/>
      <c r="GM153" s="897"/>
      <c r="GN153" s="897"/>
      <c r="GO153" s="897"/>
      <c r="GP153" s="897"/>
      <c r="GQ153" s="897"/>
      <c r="GR153" s="897"/>
      <c r="GS153" s="897"/>
      <c r="GT153" s="897"/>
      <c r="GU153" s="897"/>
      <c r="GV153" s="897"/>
      <c r="GW153" s="897"/>
      <c r="GX153" s="897"/>
      <c r="GY153" s="897"/>
      <c r="GZ153" s="897"/>
      <c r="HA153" s="897"/>
      <c r="HB153" s="897"/>
      <c r="HC153" s="897"/>
      <c r="HD153" s="897"/>
      <c r="HE153" s="897"/>
      <c r="HF153" s="897"/>
      <c r="HG153" s="897"/>
      <c r="HH153" s="897"/>
      <c r="HI153" s="897"/>
      <c r="HJ153" s="897"/>
      <c r="HK153" s="897"/>
      <c r="HL153" s="897"/>
      <c r="HM153" s="897"/>
      <c r="HN153" s="897"/>
      <c r="HO153" s="897"/>
      <c r="HP153" s="897"/>
      <c r="HQ153" s="897"/>
      <c r="HR153" s="897"/>
      <c r="HS153" s="897"/>
      <c r="HT153" s="897"/>
      <c r="HU153" s="897"/>
      <c r="HV153" s="897"/>
      <c r="HW153" s="897"/>
      <c r="HX153" s="897"/>
      <c r="HY153" s="897"/>
      <c r="HZ153" s="897"/>
      <c r="IA153" s="897"/>
      <c r="IB153" s="897"/>
      <c r="IC153" s="897"/>
      <c r="ID153" s="897"/>
      <c r="IE153" s="897"/>
      <c r="IF153" s="897"/>
      <c r="IG153" s="897"/>
      <c r="IH153" s="897"/>
      <c r="II153" s="897"/>
      <c r="IJ153" s="897"/>
      <c r="IK153" s="897"/>
      <c r="IL153" s="897"/>
      <c r="IM153" s="897"/>
      <c r="IN153" s="897"/>
      <c r="IO153" s="897"/>
      <c r="IP153" s="897"/>
      <c r="IQ153" s="897"/>
      <c r="IR153" s="897"/>
      <c r="IS153" s="897"/>
      <c r="IT153" s="897"/>
      <c r="IU153" s="897"/>
      <c r="IV153" s="897"/>
      <c r="IW153" s="897"/>
      <c r="IX153" s="897"/>
      <c r="IY153" s="897"/>
      <c r="IZ153" s="897"/>
      <c r="JA153" s="897"/>
      <c r="JB153" s="897"/>
      <c r="JC153" s="897"/>
      <c r="JD153" s="897"/>
      <c r="JE153" s="897"/>
      <c r="JF153" s="897"/>
      <c r="JG153" s="897"/>
      <c r="JH153" s="897"/>
      <c r="JI153" s="897"/>
      <c r="JJ153" s="897"/>
      <c r="JK153" s="897"/>
      <c r="JL153" s="897"/>
      <c r="JM153" s="897"/>
      <c r="JN153" s="897"/>
      <c r="JO153" s="897"/>
      <c r="JP153" s="897"/>
      <c r="JQ153" s="897"/>
      <c r="JR153" s="897"/>
      <c r="JS153" s="897"/>
      <c r="JT153" s="897"/>
      <c r="JU153" s="897"/>
      <c r="JV153" s="897"/>
      <c r="JW153" s="897"/>
      <c r="JX153" s="897"/>
      <c r="JY153" s="897"/>
      <c r="JZ153" s="897"/>
      <c r="KA153" s="897"/>
      <c r="KB153" s="897"/>
      <c r="KC153" s="897"/>
      <c r="KD153" s="897"/>
      <c r="KE153" s="897"/>
      <c r="KF153" s="897"/>
      <c r="KG153" s="897"/>
      <c r="KH153" s="897"/>
      <c r="KI153" s="897"/>
      <c r="KJ153" s="897"/>
      <c r="KK153" s="897"/>
      <c r="KL153" s="897"/>
      <c r="KM153" s="897"/>
      <c r="KN153" s="897"/>
      <c r="KO153" s="897"/>
      <c r="KP153" s="897"/>
      <c r="KQ153" s="897"/>
      <c r="KR153" s="897"/>
      <c r="KS153" s="897"/>
      <c r="KT153" s="897"/>
      <c r="KU153" s="897"/>
      <c r="KV153" s="897"/>
      <c r="KW153" s="897"/>
      <c r="KX153" s="897"/>
      <c r="KY153" s="897"/>
      <c r="KZ153" s="897"/>
      <c r="LA153" s="897"/>
      <c r="LB153" s="897"/>
      <c r="LC153" s="897"/>
      <c r="LD153" s="897"/>
      <c r="LE153" s="897"/>
      <c r="LF153" s="897"/>
      <c r="LG153" s="897"/>
      <c r="LH153" s="897"/>
      <c r="LI153" s="897"/>
      <c r="LJ153" s="897"/>
      <c r="LK153" s="897"/>
      <c r="LL153" s="897"/>
      <c r="LM153" s="897"/>
      <c r="LN153" s="897"/>
      <c r="LO153" s="897"/>
      <c r="LP153" s="897"/>
      <c r="LQ153" s="897"/>
      <c r="LR153" s="897"/>
      <c r="LS153" s="897"/>
      <c r="LT153" s="897"/>
      <c r="LU153" s="897"/>
      <c r="LV153" s="897"/>
      <c r="LW153" s="897"/>
      <c r="LX153" s="897"/>
      <c r="LY153" s="897"/>
      <c r="LZ153" s="897"/>
      <c r="MA153" s="897"/>
      <c r="MB153" s="897"/>
      <c r="MC153" s="897"/>
      <c r="MD153" s="897"/>
      <c r="ME153" s="897"/>
      <c r="MF153" s="897"/>
      <c r="MG153" s="897"/>
      <c r="MH153" s="897"/>
      <c r="MI153" s="897"/>
      <c r="MJ153" s="897"/>
      <c r="MK153" s="897"/>
      <c r="ML153" s="897"/>
      <c r="MM153" s="897"/>
      <c r="MN153" s="897"/>
    </row>
    <row r="154" spans="1:352" s="898" customFormat="1" ht="20.100000000000001" customHeight="1" x14ac:dyDescent="0.2">
      <c r="A154" s="802" t="s">
        <v>233</v>
      </c>
      <c r="B154" s="813"/>
      <c r="C154" s="800" t="s">
        <v>599</v>
      </c>
      <c r="D154" s="826" t="s">
        <v>600</v>
      </c>
      <c r="E154" s="811" t="s">
        <v>581</v>
      </c>
      <c r="F154" s="805"/>
      <c r="G154" s="806" t="s">
        <v>373</v>
      </c>
      <c r="H154" s="809">
        <v>0</v>
      </c>
      <c r="I154" s="808">
        <v>0</v>
      </c>
      <c r="J154" s="895">
        <v>1400</v>
      </c>
      <c r="K154" s="896">
        <v>0</v>
      </c>
      <c r="L154" s="810">
        <f t="shared" si="1"/>
        <v>0</v>
      </c>
      <c r="M154" s="776"/>
      <c r="N154" s="776"/>
      <c r="O154" s="776"/>
      <c r="P154" s="776"/>
      <c r="Q154" s="776"/>
      <c r="R154" s="776"/>
      <c r="S154" s="776"/>
      <c r="T154" s="776"/>
      <c r="U154" s="776"/>
      <c r="V154" s="776"/>
      <c r="W154" s="776"/>
      <c r="X154" s="776"/>
      <c r="Y154" s="776"/>
      <c r="Z154" s="776"/>
      <c r="AA154" s="776"/>
      <c r="AB154" s="776"/>
      <c r="AC154" s="776"/>
      <c r="AD154" s="776"/>
      <c r="AE154" s="776"/>
      <c r="AF154" s="776"/>
      <c r="AG154" s="776"/>
      <c r="AH154" s="776"/>
      <c r="AI154" s="776"/>
      <c r="AJ154" s="776"/>
      <c r="AK154" s="776"/>
      <c r="AL154" s="897"/>
      <c r="AM154" s="897"/>
      <c r="AN154" s="897"/>
      <c r="AO154" s="897"/>
      <c r="AP154" s="897"/>
      <c r="AQ154" s="897"/>
      <c r="AR154" s="897"/>
      <c r="AS154" s="897"/>
      <c r="AT154" s="897"/>
      <c r="AU154" s="897"/>
      <c r="AV154" s="897"/>
      <c r="AW154" s="897"/>
      <c r="AX154" s="897"/>
      <c r="AY154" s="897"/>
      <c r="AZ154" s="897"/>
      <c r="BA154" s="897"/>
      <c r="BB154" s="897"/>
      <c r="BC154" s="897"/>
      <c r="BD154" s="897"/>
      <c r="BE154" s="897"/>
      <c r="BF154" s="897"/>
      <c r="BG154" s="897"/>
      <c r="BH154" s="897"/>
      <c r="BI154" s="897"/>
      <c r="BJ154" s="897"/>
      <c r="BK154" s="897"/>
      <c r="BL154" s="897"/>
      <c r="BM154" s="897"/>
      <c r="BN154" s="897"/>
      <c r="BO154" s="897"/>
      <c r="BP154" s="897"/>
      <c r="BQ154" s="897"/>
      <c r="BR154" s="897"/>
      <c r="BS154" s="897"/>
      <c r="BT154" s="897"/>
      <c r="BU154" s="897"/>
      <c r="BV154" s="897"/>
      <c r="BW154" s="897"/>
      <c r="BX154" s="897"/>
      <c r="BY154" s="897"/>
      <c r="BZ154" s="897"/>
      <c r="CA154" s="897"/>
      <c r="CB154" s="897"/>
      <c r="CC154" s="897"/>
      <c r="CD154" s="897"/>
      <c r="CE154" s="897"/>
      <c r="CF154" s="897"/>
      <c r="CG154" s="897"/>
      <c r="CH154" s="897"/>
      <c r="CI154" s="897"/>
      <c r="CJ154" s="897"/>
      <c r="CK154" s="897"/>
      <c r="CL154" s="897"/>
      <c r="CM154" s="897"/>
      <c r="CN154" s="897"/>
      <c r="CO154" s="897"/>
      <c r="CP154" s="897"/>
      <c r="CQ154" s="897"/>
      <c r="CR154" s="897"/>
      <c r="CS154" s="897"/>
      <c r="CT154" s="897"/>
      <c r="CU154" s="897"/>
      <c r="CV154" s="897"/>
      <c r="CW154" s="897"/>
      <c r="CX154" s="897"/>
      <c r="CY154" s="897"/>
      <c r="CZ154" s="897"/>
      <c r="DA154" s="897"/>
      <c r="DB154" s="897"/>
      <c r="DC154" s="897"/>
      <c r="DD154" s="897"/>
      <c r="DE154" s="897"/>
      <c r="DF154" s="897"/>
      <c r="DG154" s="897"/>
      <c r="DH154" s="897"/>
      <c r="DI154" s="897"/>
      <c r="DJ154" s="897"/>
      <c r="DK154" s="897"/>
      <c r="DL154" s="897"/>
      <c r="DM154" s="897"/>
      <c r="DN154" s="897"/>
      <c r="DO154" s="897"/>
      <c r="DP154" s="897"/>
      <c r="DQ154" s="897"/>
      <c r="DR154" s="897"/>
      <c r="DS154" s="897"/>
      <c r="DT154" s="897"/>
      <c r="DU154" s="897"/>
      <c r="DV154" s="897"/>
      <c r="DW154" s="897"/>
      <c r="DX154" s="897"/>
      <c r="DY154" s="897"/>
      <c r="DZ154" s="897"/>
      <c r="EA154" s="897"/>
      <c r="EB154" s="897"/>
      <c r="EC154" s="897"/>
      <c r="ED154" s="897"/>
      <c r="EE154" s="897"/>
      <c r="EF154" s="897"/>
      <c r="EG154" s="897"/>
      <c r="EH154" s="897"/>
      <c r="EI154" s="897"/>
      <c r="EJ154" s="897"/>
      <c r="EK154" s="897"/>
      <c r="EL154" s="897"/>
      <c r="EM154" s="897"/>
      <c r="EN154" s="897"/>
      <c r="EO154" s="897"/>
      <c r="EP154" s="897"/>
      <c r="EQ154" s="897"/>
      <c r="ER154" s="897"/>
      <c r="ES154" s="897"/>
      <c r="ET154" s="897"/>
      <c r="EU154" s="897"/>
      <c r="EV154" s="897"/>
      <c r="EW154" s="897"/>
      <c r="EX154" s="897"/>
      <c r="EY154" s="897"/>
      <c r="EZ154" s="897"/>
      <c r="FA154" s="897"/>
      <c r="FB154" s="897"/>
      <c r="FC154" s="897"/>
      <c r="FD154" s="897"/>
      <c r="FE154" s="897"/>
      <c r="FF154" s="897"/>
      <c r="FG154" s="897"/>
      <c r="FH154" s="897"/>
      <c r="FI154" s="897"/>
      <c r="FJ154" s="897"/>
      <c r="FK154" s="897"/>
      <c r="FL154" s="897"/>
      <c r="FM154" s="897"/>
      <c r="FN154" s="897"/>
      <c r="FO154" s="897"/>
      <c r="FP154" s="897"/>
      <c r="FQ154" s="897"/>
      <c r="FR154" s="897"/>
      <c r="FS154" s="897"/>
      <c r="FT154" s="897"/>
      <c r="FU154" s="897"/>
      <c r="FV154" s="897"/>
      <c r="FW154" s="897"/>
      <c r="FX154" s="897"/>
      <c r="FY154" s="897"/>
      <c r="FZ154" s="897"/>
      <c r="GA154" s="897"/>
      <c r="GB154" s="897"/>
      <c r="GC154" s="897"/>
      <c r="GD154" s="897"/>
      <c r="GE154" s="897"/>
      <c r="GF154" s="897"/>
      <c r="GG154" s="897"/>
      <c r="GH154" s="897"/>
      <c r="GI154" s="897"/>
      <c r="GJ154" s="897"/>
      <c r="GK154" s="897"/>
      <c r="GL154" s="897"/>
      <c r="GM154" s="897"/>
      <c r="GN154" s="897"/>
      <c r="GO154" s="897"/>
      <c r="GP154" s="897"/>
      <c r="GQ154" s="897"/>
      <c r="GR154" s="897"/>
      <c r="GS154" s="897"/>
      <c r="GT154" s="897"/>
      <c r="GU154" s="897"/>
      <c r="GV154" s="897"/>
      <c r="GW154" s="897"/>
      <c r="GX154" s="897"/>
      <c r="GY154" s="897"/>
      <c r="GZ154" s="897"/>
      <c r="HA154" s="897"/>
      <c r="HB154" s="897"/>
      <c r="HC154" s="897"/>
      <c r="HD154" s="897"/>
      <c r="HE154" s="897"/>
      <c r="HF154" s="897"/>
      <c r="HG154" s="897"/>
      <c r="HH154" s="897"/>
      <c r="HI154" s="897"/>
      <c r="HJ154" s="897"/>
      <c r="HK154" s="897"/>
      <c r="HL154" s="897"/>
      <c r="HM154" s="897"/>
      <c r="HN154" s="897"/>
      <c r="HO154" s="897"/>
      <c r="HP154" s="897"/>
      <c r="HQ154" s="897"/>
      <c r="HR154" s="897"/>
      <c r="HS154" s="897"/>
      <c r="HT154" s="897"/>
      <c r="HU154" s="897"/>
      <c r="HV154" s="897"/>
      <c r="HW154" s="897"/>
      <c r="HX154" s="897"/>
      <c r="HY154" s="897"/>
      <c r="HZ154" s="897"/>
      <c r="IA154" s="897"/>
      <c r="IB154" s="897"/>
      <c r="IC154" s="897"/>
      <c r="ID154" s="897"/>
      <c r="IE154" s="897"/>
      <c r="IF154" s="897"/>
      <c r="IG154" s="897"/>
      <c r="IH154" s="897"/>
      <c r="II154" s="897"/>
      <c r="IJ154" s="897"/>
      <c r="IK154" s="897"/>
      <c r="IL154" s="897"/>
      <c r="IM154" s="897"/>
      <c r="IN154" s="897"/>
      <c r="IO154" s="897"/>
      <c r="IP154" s="897"/>
      <c r="IQ154" s="897"/>
      <c r="IR154" s="897"/>
      <c r="IS154" s="897"/>
      <c r="IT154" s="897"/>
      <c r="IU154" s="897"/>
      <c r="IV154" s="897"/>
      <c r="IW154" s="897"/>
      <c r="IX154" s="897"/>
      <c r="IY154" s="897"/>
      <c r="IZ154" s="897"/>
      <c r="JA154" s="897"/>
      <c r="JB154" s="897"/>
      <c r="JC154" s="897"/>
      <c r="JD154" s="897"/>
      <c r="JE154" s="897"/>
      <c r="JF154" s="897"/>
      <c r="JG154" s="897"/>
      <c r="JH154" s="897"/>
      <c r="JI154" s="897"/>
      <c r="JJ154" s="897"/>
      <c r="JK154" s="897"/>
      <c r="JL154" s="897"/>
      <c r="JM154" s="897"/>
      <c r="JN154" s="897"/>
      <c r="JO154" s="897"/>
      <c r="JP154" s="897"/>
      <c r="JQ154" s="897"/>
      <c r="JR154" s="897"/>
      <c r="JS154" s="897"/>
      <c r="JT154" s="897"/>
      <c r="JU154" s="897"/>
      <c r="JV154" s="897"/>
      <c r="JW154" s="897"/>
      <c r="JX154" s="897"/>
      <c r="JY154" s="897"/>
      <c r="JZ154" s="897"/>
      <c r="KA154" s="897"/>
      <c r="KB154" s="897"/>
      <c r="KC154" s="897"/>
      <c r="KD154" s="897"/>
      <c r="KE154" s="897"/>
      <c r="KF154" s="897"/>
      <c r="KG154" s="897"/>
      <c r="KH154" s="897"/>
      <c r="KI154" s="897"/>
      <c r="KJ154" s="897"/>
      <c r="KK154" s="897"/>
      <c r="KL154" s="897"/>
      <c r="KM154" s="897"/>
      <c r="KN154" s="897"/>
      <c r="KO154" s="897"/>
      <c r="KP154" s="897"/>
      <c r="KQ154" s="897"/>
      <c r="KR154" s="897"/>
      <c r="KS154" s="897"/>
      <c r="KT154" s="897"/>
      <c r="KU154" s="897"/>
      <c r="KV154" s="897"/>
      <c r="KW154" s="897"/>
      <c r="KX154" s="897"/>
      <c r="KY154" s="897"/>
      <c r="KZ154" s="897"/>
      <c r="LA154" s="897"/>
      <c r="LB154" s="897"/>
      <c r="LC154" s="897"/>
      <c r="LD154" s="897"/>
      <c r="LE154" s="897"/>
      <c r="LF154" s="897"/>
      <c r="LG154" s="897"/>
      <c r="LH154" s="897"/>
      <c r="LI154" s="897"/>
      <c r="LJ154" s="897"/>
      <c r="LK154" s="897"/>
      <c r="LL154" s="897"/>
      <c r="LM154" s="897"/>
      <c r="LN154" s="897"/>
      <c r="LO154" s="897"/>
      <c r="LP154" s="897"/>
      <c r="LQ154" s="897"/>
      <c r="LR154" s="897"/>
      <c r="LS154" s="897"/>
      <c r="LT154" s="897"/>
      <c r="LU154" s="897"/>
      <c r="LV154" s="897"/>
      <c r="LW154" s="897"/>
      <c r="LX154" s="897"/>
      <c r="LY154" s="897"/>
      <c r="LZ154" s="897"/>
      <c r="MA154" s="897"/>
      <c r="MB154" s="897"/>
      <c r="MC154" s="897"/>
      <c r="MD154" s="897"/>
      <c r="ME154" s="897"/>
      <c r="MF154" s="897"/>
      <c r="MG154" s="897"/>
      <c r="MH154" s="897"/>
      <c r="MI154" s="897"/>
      <c r="MJ154" s="897"/>
      <c r="MK154" s="897"/>
      <c r="ML154" s="897"/>
      <c r="MM154" s="897"/>
      <c r="MN154" s="897"/>
    </row>
    <row r="155" spans="1:352" s="898" customFormat="1" ht="20.100000000000001" customHeight="1" thickBot="1" x14ac:dyDescent="0.25">
      <c r="A155" s="802" t="s">
        <v>233</v>
      </c>
      <c r="B155" s="813"/>
      <c r="C155" s="800" t="s">
        <v>601</v>
      </c>
      <c r="D155" s="826" t="s">
        <v>602</v>
      </c>
      <c r="E155" s="811" t="s">
        <v>486</v>
      </c>
      <c r="F155" s="805" t="s">
        <v>498</v>
      </c>
      <c r="G155" s="806" t="s">
        <v>373</v>
      </c>
      <c r="H155" s="809">
        <v>0</v>
      </c>
      <c r="I155" s="808">
        <v>0</v>
      </c>
      <c r="J155" s="900">
        <v>6800.1</v>
      </c>
      <c r="K155" s="901">
        <v>0</v>
      </c>
      <c r="L155" s="827">
        <f t="shared" si="1"/>
        <v>0</v>
      </c>
      <c r="M155" s="776"/>
      <c r="N155" s="776"/>
      <c r="O155" s="776"/>
      <c r="P155" s="776"/>
      <c r="Q155" s="776"/>
      <c r="R155" s="776"/>
      <c r="S155" s="776"/>
      <c r="T155" s="776"/>
      <c r="U155" s="776"/>
      <c r="V155" s="776"/>
      <c r="W155" s="776"/>
      <c r="X155" s="776"/>
      <c r="Y155" s="776"/>
      <c r="Z155" s="776"/>
      <c r="AA155" s="776"/>
      <c r="AB155" s="776"/>
      <c r="AC155" s="776"/>
      <c r="AD155" s="776"/>
      <c r="AE155" s="776"/>
      <c r="AF155" s="776"/>
      <c r="AG155" s="776"/>
      <c r="AH155" s="776"/>
      <c r="AI155" s="776"/>
      <c r="AJ155" s="776"/>
      <c r="AK155" s="776"/>
      <c r="AL155" s="897"/>
      <c r="AM155" s="897"/>
      <c r="AN155" s="897"/>
      <c r="AO155" s="897"/>
      <c r="AP155" s="897"/>
      <c r="AQ155" s="897"/>
      <c r="AR155" s="897"/>
      <c r="AS155" s="897"/>
      <c r="AT155" s="897"/>
      <c r="AU155" s="897"/>
      <c r="AV155" s="897"/>
      <c r="AW155" s="897"/>
      <c r="AX155" s="897"/>
      <c r="AY155" s="897"/>
      <c r="AZ155" s="897"/>
      <c r="BA155" s="897"/>
      <c r="BB155" s="897"/>
      <c r="BC155" s="897"/>
      <c r="BD155" s="897"/>
      <c r="BE155" s="897"/>
      <c r="BF155" s="897"/>
      <c r="BG155" s="897"/>
      <c r="BH155" s="897"/>
      <c r="BI155" s="897"/>
      <c r="BJ155" s="897"/>
      <c r="BK155" s="897"/>
      <c r="BL155" s="897"/>
      <c r="BM155" s="897"/>
      <c r="BN155" s="897"/>
      <c r="BO155" s="897"/>
      <c r="BP155" s="897"/>
      <c r="BQ155" s="897"/>
      <c r="BR155" s="897"/>
      <c r="BS155" s="897"/>
      <c r="BT155" s="897"/>
      <c r="BU155" s="897"/>
      <c r="BV155" s="897"/>
      <c r="BW155" s="897"/>
      <c r="BX155" s="897"/>
      <c r="BY155" s="897"/>
      <c r="BZ155" s="897"/>
      <c r="CA155" s="897"/>
      <c r="CB155" s="897"/>
      <c r="CC155" s="897"/>
      <c r="CD155" s="897"/>
      <c r="CE155" s="897"/>
      <c r="CF155" s="897"/>
      <c r="CG155" s="897"/>
      <c r="CH155" s="897"/>
      <c r="CI155" s="897"/>
      <c r="CJ155" s="897"/>
      <c r="CK155" s="897"/>
      <c r="CL155" s="897"/>
      <c r="CM155" s="897"/>
      <c r="CN155" s="897"/>
      <c r="CO155" s="897"/>
      <c r="CP155" s="897"/>
      <c r="CQ155" s="897"/>
      <c r="CR155" s="897"/>
      <c r="CS155" s="897"/>
      <c r="CT155" s="897"/>
      <c r="CU155" s="897"/>
      <c r="CV155" s="897"/>
      <c r="CW155" s="897"/>
      <c r="CX155" s="897"/>
      <c r="CY155" s="897"/>
      <c r="CZ155" s="897"/>
      <c r="DA155" s="897"/>
      <c r="DB155" s="897"/>
      <c r="DC155" s="897"/>
      <c r="DD155" s="897"/>
      <c r="DE155" s="897"/>
      <c r="DF155" s="897"/>
      <c r="DG155" s="897"/>
      <c r="DH155" s="897"/>
      <c r="DI155" s="897"/>
      <c r="DJ155" s="897"/>
      <c r="DK155" s="897"/>
      <c r="DL155" s="897"/>
      <c r="DM155" s="897"/>
      <c r="DN155" s="897"/>
      <c r="DO155" s="897"/>
      <c r="DP155" s="897"/>
      <c r="DQ155" s="897"/>
      <c r="DR155" s="897"/>
      <c r="DS155" s="897"/>
      <c r="DT155" s="897"/>
      <c r="DU155" s="897"/>
      <c r="DV155" s="897"/>
      <c r="DW155" s="897"/>
      <c r="DX155" s="897"/>
      <c r="DY155" s="897"/>
      <c r="DZ155" s="897"/>
      <c r="EA155" s="897"/>
      <c r="EB155" s="897"/>
      <c r="EC155" s="897"/>
      <c r="ED155" s="897"/>
      <c r="EE155" s="897"/>
      <c r="EF155" s="897"/>
      <c r="EG155" s="897"/>
      <c r="EH155" s="897"/>
      <c r="EI155" s="897"/>
      <c r="EJ155" s="897"/>
      <c r="EK155" s="897"/>
      <c r="EL155" s="897"/>
      <c r="EM155" s="897"/>
      <c r="EN155" s="897"/>
      <c r="EO155" s="897"/>
      <c r="EP155" s="897"/>
      <c r="EQ155" s="897"/>
      <c r="ER155" s="897"/>
      <c r="ES155" s="897"/>
      <c r="ET155" s="897"/>
      <c r="EU155" s="897"/>
      <c r="EV155" s="897"/>
      <c r="EW155" s="897"/>
      <c r="EX155" s="897"/>
      <c r="EY155" s="897"/>
      <c r="EZ155" s="897"/>
      <c r="FA155" s="897"/>
      <c r="FB155" s="897"/>
      <c r="FC155" s="897"/>
      <c r="FD155" s="897"/>
      <c r="FE155" s="897"/>
      <c r="FF155" s="897"/>
      <c r="FG155" s="897"/>
      <c r="FH155" s="897"/>
      <c r="FI155" s="897"/>
      <c r="FJ155" s="897"/>
      <c r="FK155" s="897"/>
      <c r="FL155" s="897"/>
      <c r="FM155" s="897"/>
      <c r="FN155" s="897"/>
      <c r="FO155" s="897"/>
      <c r="FP155" s="897"/>
      <c r="FQ155" s="897"/>
      <c r="FR155" s="897"/>
      <c r="FS155" s="897"/>
      <c r="FT155" s="897"/>
      <c r="FU155" s="897"/>
      <c r="FV155" s="897"/>
      <c r="FW155" s="897"/>
      <c r="FX155" s="897"/>
      <c r="FY155" s="897"/>
      <c r="FZ155" s="897"/>
      <c r="GA155" s="897"/>
      <c r="GB155" s="897"/>
      <c r="GC155" s="897"/>
      <c r="GD155" s="897"/>
      <c r="GE155" s="897"/>
      <c r="GF155" s="897"/>
      <c r="GG155" s="897"/>
      <c r="GH155" s="897"/>
      <c r="GI155" s="897"/>
      <c r="GJ155" s="897"/>
      <c r="GK155" s="897"/>
      <c r="GL155" s="897"/>
      <c r="GM155" s="897"/>
      <c r="GN155" s="897"/>
      <c r="GO155" s="897"/>
      <c r="GP155" s="897"/>
      <c r="GQ155" s="897"/>
      <c r="GR155" s="897"/>
      <c r="GS155" s="897"/>
      <c r="GT155" s="897"/>
      <c r="GU155" s="897"/>
      <c r="GV155" s="897"/>
      <c r="GW155" s="897"/>
      <c r="GX155" s="897"/>
      <c r="GY155" s="897"/>
      <c r="GZ155" s="897"/>
      <c r="HA155" s="897"/>
      <c r="HB155" s="897"/>
      <c r="HC155" s="897"/>
      <c r="HD155" s="897"/>
      <c r="HE155" s="897"/>
      <c r="HF155" s="897"/>
      <c r="HG155" s="897"/>
      <c r="HH155" s="897"/>
      <c r="HI155" s="897"/>
      <c r="HJ155" s="897"/>
      <c r="HK155" s="897"/>
      <c r="HL155" s="897"/>
      <c r="HM155" s="897"/>
      <c r="HN155" s="897"/>
      <c r="HO155" s="897"/>
      <c r="HP155" s="897"/>
      <c r="HQ155" s="897"/>
      <c r="HR155" s="897"/>
      <c r="HS155" s="897"/>
      <c r="HT155" s="897"/>
      <c r="HU155" s="897"/>
      <c r="HV155" s="897"/>
      <c r="HW155" s="897"/>
      <c r="HX155" s="897"/>
      <c r="HY155" s="897"/>
      <c r="HZ155" s="897"/>
      <c r="IA155" s="897"/>
      <c r="IB155" s="897"/>
      <c r="IC155" s="897"/>
      <c r="ID155" s="897"/>
      <c r="IE155" s="897"/>
      <c r="IF155" s="897"/>
      <c r="IG155" s="897"/>
      <c r="IH155" s="897"/>
      <c r="II155" s="897"/>
      <c r="IJ155" s="897"/>
      <c r="IK155" s="897"/>
      <c r="IL155" s="897"/>
      <c r="IM155" s="897"/>
      <c r="IN155" s="897"/>
      <c r="IO155" s="897"/>
      <c r="IP155" s="897"/>
      <c r="IQ155" s="897"/>
      <c r="IR155" s="897"/>
      <c r="IS155" s="897"/>
      <c r="IT155" s="897"/>
      <c r="IU155" s="897"/>
      <c r="IV155" s="897"/>
      <c r="IW155" s="897"/>
      <c r="IX155" s="897"/>
      <c r="IY155" s="897"/>
      <c r="IZ155" s="897"/>
      <c r="JA155" s="897"/>
      <c r="JB155" s="897"/>
      <c r="JC155" s="897"/>
      <c r="JD155" s="897"/>
      <c r="JE155" s="897"/>
      <c r="JF155" s="897"/>
      <c r="JG155" s="897"/>
      <c r="JH155" s="897"/>
      <c r="JI155" s="897"/>
      <c r="JJ155" s="897"/>
      <c r="JK155" s="897"/>
      <c r="JL155" s="897"/>
      <c r="JM155" s="897"/>
      <c r="JN155" s="897"/>
      <c r="JO155" s="897"/>
      <c r="JP155" s="897"/>
      <c r="JQ155" s="897"/>
      <c r="JR155" s="897"/>
      <c r="JS155" s="897"/>
      <c r="JT155" s="897"/>
      <c r="JU155" s="897"/>
      <c r="JV155" s="897"/>
      <c r="JW155" s="897"/>
      <c r="JX155" s="897"/>
      <c r="JY155" s="897"/>
      <c r="JZ155" s="897"/>
      <c r="KA155" s="897"/>
      <c r="KB155" s="897"/>
      <c r="KC155" s="897"/>
      <c r="KD155" s="897"/>
      <c r="KE155" s="897"/>
      <c r="KF155" s="897"/>
      <c r="KG155" s="897"/>
      <c r="KH155" s="897"/>
      <c r="KI155" s="897"/>
      <c r="KJ155" s="897"/>
      <c r="KK155" s="897"/>
      <c r="KL155" s="897"/>
      <c r="KM155" s="897"/>
      <c r="KN155" s="897"/>
      <c r="KO155" s="897"/>
      <c r="KP155" s="897"/>
      <c r="KQ155" s="897"/>
      <c r="KR155" s="897"/>
      <c r="KS155" s="897"/>
      <c r="KT155" s="897"/>
      <c r="KU155" s="897"/>
      <c r="KV155" s="897"/>
      <c r="KW155" s="897"/>
      <c r="KX155" s="897"/>
      <c r="KY155" s="897"/>
      <c r="KZ155" s="897"/>
      <c r="LA155" s="897"/>
      <c r="LB155" s="897"/>
      <c r="LC155" s="897"/>
      <c r="LD155" s="897"/>
      <c r="LE155" s="897"/>
      <c r="LF155" s="897"/>
      <c r="LG155" s="897"/>
      <c r="LH155" s="897"/>
      <c r="LI155" s="897"/>
      <c r="LJ155" s="897"/>
      <c r="LK155" s="897"/>
      <c r="LL155" s="897"/>
      <c r="LM155" s="897"/>
      <c r="LN155" s="897"/>
      <c r="LO155" s="897"/>
      <c r="LP155" s="897"/>
      <c r="LQ155" s="897"/>
      <c r="LR155" s="897"/>
      <c r="LS155" s="897"/>
      <c r="LT155" s="897"/>
      <c r="LU155" s="897"/>
      <c r="LV155" s="897"/>
      <c r="LW155" s="897"/>
      <c r="LX155" s="897"/>
      <c r="LY155" s="897"/>
      <c r="LZ155" s="897"/>
      <c r="MA155" s="897"/>
      <c r="MB155" s="897"/>
      <c r="MC155" s="897"/>
      <c r="MD155" s="897"/>
      <c r="ME155" s="897"/>
      <c r="MF155" s="897"/>
      <c r="MG155" s="897"/>
      <c r="MH155" s="897"/>
      <c r="MI155" s="897"/>
      <c r="MJ155" s="897"/>
      <c r="MK155" s="897"/>
      <c r="ML155" s="897"/>
      <c r="MM155" s="897"/>
      <c r="MN155" s="897"/>
    </row>
    <row r="156" spans="1:352" ht="20.100000000000001" customHeight="1" thickBot="1" x14ac:dyDescent="0.25">
      <c r="A156" s="1000" t="s">
        <v>603</v>
      </c>
      <c r="B156" s="1001"/>
      <c r="C156" s="1001"/>
      <c r="D156" s="1001"/>
      <c r="E156" s="1001"/>
      <c r="F156" s="782"/>
      <c r="G156" s="783"/>
      <c r="H156" s="784"/>
      <c r="I156" s="785"/>
      <c r="J156" s="784"/>
      <c r="K156" s="785"/>
      <c r="L156" s="828"/>
    </row>
    <row r="157" spans="1:352" ht="39.950000000000003" customHeight="1" x14ac:dyDescent="0.2">
      <c r="A157" s="902" t="s">
        <v>252</v>
      </c>
      <c r="B157" s="843"/>
      <c r="C157" s="563" t="s">
        <v>604</v>
      </c>
      <c r="D157" s="903" t="s">
        <v>605</v>
      </c>
      <c r="E157" s="872" t="s">
        <v>154</v>
      </c>
      <c r="F157" s="873"/>
      <c r="G157" s="822" t="s">
        <v>362</v>
      </c>
      <c r="H157" s="823">
        <v>0</v>
      </c>
      <c r="I157" s="824">
        <v>500</v>
      </c>
      <c r="J157" s="823">
        <v>500</v>
      </c>
      <c r="K157" s="824">
        <v>387</v>
      </c>
      <c r="L157" s="799">
        <f t="shared" si="1"/>
        <v>77.400000000000006</v>
      </c>
    </row>
    <row r="158" spans="1:352" ht="39.950000000000003" customHeight="1" x14ac:dyDescent="0.2">
      <c r="A158" s="902" t="s">
        <v>252</v>
      </c>
      <c r="B158" s="843"/>
      <c r="C158" s="564" t="s">
        <v>606</v>
      </c>
      <c r="D158" s="903" t="s">
        <v>607</v>
      </c>
      <c r="E158" s="872" t="s">
        <v>234</v>
      </c>
      <c r="F158" s="873"/>
      <c r="G158" s="822" t="s">
        <v>362</v>
      </c>
      <c r="H158" s="823">
        <v>0</v>
      </c>
      <c r="I158" s="824">
        <v>500</v>
      </c>
      <c r="J158" s="823">
        <v>500</v>
      </c>
      <c r="K158" s="824">
        <v>387</v>
      </c>
      <c r="L158" s="810">
        <f t="shared" si="1"/>
        <v>77.400000000000006</v>
      </c>
    </row>
    <row r="159" spans="1:352" ht="39.950000000000003" customHeight="1" x14ac:dyDescent="0.2">
      <c r="A159" s="902" t="s">
        <v>252</v>
      </c>
      <c r="B159" s="843"/>
      <c r="C159" s="564" t="s">
        <v>608</v>
      </c>
      <c r="D159" s="903" t="s">
        <v>609</v>
      </c>
      <c r="E159" s="872" t="s">
        <v>471</v>
      </c>
      <c r="F159" s="873"/>
      <c r="G159" s="822" t="s">
        <v>362</v>
      </c>
      <c r="H159" s="823">
        <v>0</v>
      </c>
      <c r="I159" s="824">
        <v>450</v>
      </c>
      <c r="J159" s="823">
        <v>450</v>
      </c>
      <c r="K159" s="824">
        <v>334</v>
      </c>
      <c r="L159" s="810">
        <f t="shared" si="1"/>
        <v>74.222222222222229</v>
      </c>
    </row>
    <row r="160" spans="1:352" ht="39.950000000000003" customHeight="1" thickBot="1" x14ac:dyDescent="0.25">
      <c r="A160" s="904" t="s">
        <v>252</v>
      </c>
      <c r="B160" s="905"/>
      <c r="C160" s="565" t="s">
        <v>610</v>
      </c>
      <c r="D160" s="906" t="s">
        <v>611</v>
      </c>
      <c r="E160" s="880" t="s">
        <v>612</v>
      </c>
      <c r="F160" s="881"/>
      <c r="G160" s="882" t="s">
        <v>362</v>
      </c>
      <c r="H160" s="883">
        <v>0</v>
      </c>
      <c r="I160" s="875">
        <v>450</v>
      </c>
      <c r="J160" s="883">
        <v>450</v>
      </c>
      <c r="K160" s="875">
        <v>334</v>
      </c>
      <c r="L160" s="856">
        <f t="shared" si="1"/>
        <v>74.222222222222229</v>
      </c>
    </row>
    <row r="161" spans="1:37" ht="20.100000000000001" customHeight="1" x14ac:dyDescent="0.2">
      <c r="A161" s="907"/>
      <c r="B161" s="884"/>
      <c r="C161" s="566"/>
      <c r="D161" s="886"/>
      <c r="E161" s="886"/>
      <c r="F161" s="887"/>
      <c r="G161" s="888"/>
      <c r="H161" s="889"/>
      <c r="I161" s="890"/>
      <c r="J161" s="889"/>
      <c r="K161" s="890"/>
      <c r="L161" s="891"/>
    </row>
    <row r="162" spans="1:37" ht="19.5" customHeight="1" thickBot="1" x14ac:dyDescent="0.25">
      <c r="A162" s="857"/>
      <c r="B162" s="858"/>
      <c r="C162" s="567"/>
      <c r="D162" s="892"/>
      <c r="E162" s="892"/>
      <c r="F162" s="860"/>
      <c r="G162" s="861"/>
      <c r="H162" s="862"/>
      <c r="I162" s="863"/>
      <c r="J162" s="862"/>
      <c r="K162" s="863"/>
      <c r="L162" s="962" t="s">
        <v>805</v>
      </c>
    </row>
    <row r="163" spans="1:37" ht="30" customHeight="1" thickBot="1" x14ac:dyDescent="0.25">
      <c r="A163" s="1009" t="s">
        <v>351</v>
      </c>
      <c r="B163" s="1010"/>
      <c r="C163" s="1010"/>
      <c r="D163" s="1010"/>
      <c r="E163" s="1011"/>
      <c r="F163" s="995" t="s">
        <v>352</v>
      </c>
      <c r="G163" s="995" t="s">
        <v>353</v>
      </c>
      <c r="H163" s="995" t="s">
        <v>354</v>
      </c>
      <c r="I163" s="997" t="s">
        <v>355</v>
      </c>
      <c r="J163" s="998"/>
      <c r="K163" s="995" t="s">
        <v>356</v>
      </c>
      <c r="L163" s="1007" t="s">
        <v>357</v>
      </c>
    </row>
    <row r="164" spans="1:37" ht="30" customHeight="1" thickBot="1" x14ac:dyDescent="0.25">
      <c r="A164" s="778" t="s">
        <v>222</v>
      </c>
      <c r="B164" s="779"/>
      <c r="C164" s="778" t="s">
        <v>223</v>
      </c>
      <c r="D164" s="780" t="s">
        <v>151</v>
      </c>
      <c r="E164" s="780" t="s">
        <v>152</v>
      </c>
      <c r="F164" s="999"/>
      <c r="G164" s="996"/>
      <c r="H164" s="996"/>
      <c r="I164" s="781" t="s">
        <v>41</v>
      </c>
      <c r="J164" s="781" t="s">
        <v>45</v>
      </c>
      <c r="K164" s="999"/>
      <c r="L164" s="1008"/>
    </row>
    <row r="165" spans="1:37" s="788" customFormat="1" ht="20.100000000000001" customHeight="1" thickBot="1" x14ac:dyDescent="0.3">
      <c r="A165" s="1000" t="s">
        <v>613</v>
      </c>
      <c r="B165" s="1001"/>
      <c r="C165" s="1001"/>
      <c r="D165" s="1001"/>
      <c r="E165" s="1002"/>
      <c r="F165" s="782"/>
      <c r="G165" s="783"/>
      <c r="H165" s="784"/>
      <c r="I165" s="785"/>
      <c r="J165" s="784"/>
      <c r="K165" s="785"/>
      <c r="L165" s="828"/>
      <c r="M165" s="787"/>
      <c r="N165" s="787"/>
      <c r="O165" s="787"/>
      <c r="P165" s="787"/>
      <c r="Q165" s="787"/>
      <c r="R165" s="787"/>
      <c r="S165" s="787"/>
      <c r="T165" s="787"/>
      <c r="U165" s="787"/>
      <c r="V165" s="787"/>
      <c r="W165" s="787"/>
      <c r="X165" s="787"/>
      <c r="Y165" s="787"/>
      <c r="Z165" s="787"/>
      <c r="AA165" s="787"/>
      <c r="AB165" s="787"/>
      <c r="AC165" s="787"/>
      <c r="AD165" s="787"/>
      <c r="AE165" s="787"/>
      <c r="AF165" s="787"/>
      <c r="AG165" s="787"/>
      <c r="AH165" s="787"/>
      <c r="AI165" s="787"/>
      <c r="AJ165" s="787"/>
      <c r="AK165" s="787"/>
    </row>
    <row r="166" spans="1:37" ht="20.100000000000001" customHeight="1" thickBot="1" x14ac:dyDescent="0.25">
      <c r="A166" s="1000" t="s">
        <v>444</v>
      </c>
      <c r="B166" s="1001"/>
      <c r="C166" s="1001"/>
      <c r="D166" s="1001"/>
      <c r="E166" s="1002"/>
      <c r="F166" s="782"/>
      <c r="G166" s="783"/>
      <c r="H166" s="784"/>
      <c r="I166" s="785"/>
      <c r="J166" s="784"/>
      <c r="K166" s="785"/>
      <c r="L166" s="828"/>
    </row>
    <row r="167" spans="1:37" ht="39.950000000000003" customHeight="1" x14ac:dyDescent="0.2">
      <c r="A167" s="902" t="s">
        <v>614</v>
      </c>
      <c r="B167" s="789"/>
      <c r="C167" s="789" t="s">
        <v>155</v>
      </c>
      <c r="D167" s="903" t="s">
        <v>615</v>
      </c>
      <c r="E167" s="872" t="s">
        <v>156</v>
      </c>
      <c r="F167" s="873" t="s">
        <v>616</v>
      </c>
      <c r="G167" s="822" t="s">
        <v>617</v>
      </c>
      <c r="H167" s="837">
        <v>557</v>
      </c>
      <c r="I167" s="824">
        <v>17000</v>
      </c>
      <c r="J167" s="823">
        <v>500</v>
      </c>
      <c r="K167" s="824">
        <v>500</v>
      </c>
      <c r="L167" s="799">
        <f t="shared" si="1"/>
        <v>100</v>
      </c>
    </row>
    <row r="168" spans="1:37" ht="39.950000000000003" customHeight="1" x14ac:dyDescent="0.2">
      <c r="A168" s="908" t="s">
        <v>618</v>
      </c>
      <c r="B168" s="802"/>
      <c r="C168" s="791" t="s">
        <v>619</v>
      </c>
      <c r="D168" s="909" t="s">
        <v>253</v>
      </c>
      <c r="E168" s="811" t="s">
        <v>189</v>
      </c>
      <c r="F168" s="873" t="s">
        <v>798</v>
      </c>
      <c r="G168" s="806" t="s">
        <v>270</v>
      </c>
      <c r="H168" s="837">
        <v>6540.3</v>
      </c>
      <c r="I168" s="824">
        <v>5100</v>
      </c>
      <c r="J168" s="823">
        <v>7742.3</v>
      </c>
      <c r="K168" s="824">
        <v>233</v>
      </c>
      <c r="L168" s="810">
        <f t="shared" si="1"/>
        <v>3.0094416387895069</v>
      </c>
    </row>
    <row r="169" spans="1:37" ht="39.950000000000003" customHeight="1" thickBot="1" x14ac:dyDescent="0.25">
      <c r="A169" s="910" t="s">
        <v>614</v>
      </c>
      <c r="B169" s="800"/>
      <c r="C169" s="800" t="s">
        <v>620</v>
      </c>
      <c r="D169" s="911" t="s">
        <v>621</v>
      </c>
      <c r="E169" s="812" t="s">
        <v>622</v>
      </c>
      <c r="F169" s="873" t="s">
        <v>469</v>
      </c>
      <c r="G169" s="818" t="s">
        <v>187</v>
      </c>
      <c r="H169" s="837">
        <v>9468.1</v>
      </c>
      <c r="I169" s="824">
        <v>0</v>
      </c>
      <c r="J169" s="823">
        <v>5649</v>
      </c>
      <c r="K169" s="824">
        <v>0</v>
      </c>
      <c r="L169" s="827">
        <f t="shared" si="1"/>
        <v>0</v>
      </c>
    </row>
    <row r="170" spans="1:37" ht="20.100000000000001" customHeight="1" thickBot="1" x14ac:dyDescent="0.25">
      <c r="A170" s="1000" t="s">
        <v>603</v>
      </c>
      <c r="B170" s="1001"/>
      <c r="C170" s="1001"/>
      <c r="D170" s="1001"/>
      <c r="E170" s="1002"/>
      <c r="F170" s="782"/>
      <c r="G170" s="783"/>
      <c r="H170" s="784"/>
      <c r="I170" s="785"/>
      <c r="J170" s="784"/>
      <c r="K170" s="785"/>
      <c r="L170" s="828"/>
    </row>
    <row r="171" spans="1:37" ht="39.950000000000003" customHeight="1" thickBot="1" x14ac:dyDescent="0.25">
      <c r="A171" s="902" t="s">
        <v>254</v>
      </c>
      <c r="B171" s="789"/>
      <c r="C171" s="789" t="s">
        <v>188</v>
      </c>
      <c r="D171" s="903" t="s">
        <v>623</v>
      </c>
      <c r="E171" s="872" t="s">
        <v>189</v>
      </c>
      <c r="F171" s="835"/>
      <c r="G171" s="853" t="s">
        <v>362</v>
      </c>
      <c r="H171" s="854">
        <v>22.6</v>
      </c>
      <c r="I171" s="855">
        <v>190</v>
      </c>
      <c r="J171" s="854">
        <v>190</v>
      </c>
      <c r="K171" s="855">
        <v>124</v>
      </c>
      <c r="L171" s="828">
        <f>K173/J173*100</f>
        <v>61.29</v>
      </c>
    </row>
    <row r="172" spans="1:37" ht="20.100000000000001" customHeight="1" thickBot="1" x14ac:dyDescent="0.25">
      <c r="A172" s="1000" t="s">
        <v>624</v>
      </c>
      <c r="B172" s="1001"/>
      <c r="C172" s="1001"/>
      <c r="D172" s="1001"/>
      <c r="E172" s="1002"/>
      <c r="F172" s="782"/>
      <c r="G172" s="783"/>
      <c r="H172" s="784"/>
      <c r="I172" s="785"/>
      <c r="J172" s="784"/>
      <c r="K172" s="785"/>
      <c r="L172" s="828"/>
    </row>
    <row r="173" spans="1:37" ht="20.100000000000001" customHeight="1" x14ac:dyDescent="0.2">
      <c r="A173" s="912" t="s">
        <v>255</v>
      </c>
      <c r="B173" s="789" t="s">
        <v>625</v>
      </c>
      <c r="C173" s="913" t="s">
        <v>260</v>
      </c>
      <c r="D173" s="914" t="s">
        <v>626</v>
      </c>
      <c r="E173" s="915" t="s">
        <v>261</v>
      </c>
      <c r="F173" s="873"/>
      <c r="G173" s="822" t="s">
        <v>192</v>
      </c>
      <c r="H173" s="823">
        <v>100104</v>
      </c>
      <c r="I173" s="797">
        <v>50000</v>
      </c>
      <c r="J173" s="798">
        <v>50000</v>
      </c>
      <c r="K173" s="797">
        <v>30645</v>
      </c>
      <c r="L173" s="916">
        <f t="shared" si="1"/>
        <v>61.29</v>
      </c>
    </row>
    <row r="174" spans="1:37" ht="20.100000000000001" customHeight="1" x14ac:dyDescent="0.2">
      <c r="A174" s="917"/>
      <c r="B174" s="789"/>
      <c r="C174" s="791"/>
      <c r="D174" s="918"/>
      <c r="E174" s="793"/>
      <c r="F174" s="873" t="s">
        <v>627</v>
      </c>
      <c r="G174" s="822" t="s">
        <v>192</v>
      </c>
      <c r="H174" s="823">
        <v>8000</v>
      </c>
      <c r="I174" s="797"/>
      <c r="J174" s="798"/>
      <c r="K174" s="797"/>
      <c r="L174" s="916"/>
    </row>
    <row r="175" spans="1:37" ht="20.100000000000001" customHeight="1" x14ac:dyDescent="0.2">
      <c r="A175" s="919"/>
      <c r="B175" s="789"/>
      <c r="C175" s="789"/>
      <c r="D175" s="920"/>
      <c r="E175" s="872"/>
      <c r="F175" s="873" t="s">
        <v>578</v>
      </c>
      <c r="G175" s="822" t="s">
        <v>192</v>
      </c>
      <c r="H175" s="823">
        <v>5000</v>
      </c>
      <c r="I175" s="824"/>
      <c r="J175" s="823"/>
      <c r="K175" s="824"/>
      <c r="L175" s="799"/>
    </row>
    <row r="176" spans="1:37" ht="20.100000000000001" customHeight="1" x14ac:dyDescent="0.2">
      <c r="A176" s="902" t="s">
        <v>255</v>
      </c>
      <c r="B176" s="789" t="s">
        <v>628</v>
      </c>
      <c r="C176" s="789" t="s">
        <v>191</v>
      </c>
      <c r="D176" s="921" t="s">
        <v>629</v>
      </c>
      <c r="E176" s="872" t="s">
        <v>261</v>
      </c>
      <c r="F176" s="873"/>
      <c r="G176" s="822" t="s">
        <v>194</v>
      </c>
      <c r="H176" s="823">
        <v>3188.3</v>
      </c>
      <c r="I176" s="824">
        <v>39</v>
      </c>
      <c r="J176" s="823">
        <v>39</v>
      </c>
      <c r="K176" s="824">
        <v>38</v>
      </c>
      <c r="L176" s="810">
        <f t="shared" si="1"/>
        <v>97.435897435897431</v>
      </c>
    </row>
    <row r="177" spans="1:37" ht="20.100000000000001" customHeight="1" x14ac:dyDescent="0.2">
      <c r="A177" s="910" t="s">
        <v>255</v>
      </c>
      <c r="B177" s="789"/>
      <c r="C177" s="789" t="s">
        <v>193</v>
      </c>
      <c r="D177" s="922" t="s">
        <v>630</v>
      </c>
      <c r="E177" s="812" t="s">
        <v>261</v>
      </c>
      <c r="F177" s="873"/>
      <c r="G177" s="822" t="s">
        <v>194</v>
      </c>
      <c r="H177" s="823">
        <v>823</v>
      </c>
      <c r="I177" s="824">
        <v>104</v>
      </c>
      <c r="J177" s="823">
        <v>104</v>
      </c>
      <c r="K177" s="824">
        <v>0</v>
      </c>
      <c r="L177" s="810">
        <f t="shared" si="1"/>
        <v>0</v>
      </c>
    </row>
    <row r="178" spans="1:37" ht="19.5" customHeight="1" x14ac:dyDescent="0.2">
      <c r="A178" s="910" t="s">
        <v>255</v>
      </c>
      <c r="B178" s="789"/>
      <c r="C178" s="789" t="s">
        <v>195</v>
      </c>
      <c r="D178" s="922" t="s">
        <v>631</v>
      </c>
      <c r="E178" s="812" t="s">
        <v>632</v>
      </c>
      <c r="F178" s="873"/>
      <c r="G178" s="822" t="s">
        <v>633</v>
      </c>
      <c r="H178" s="823">
        <v>0</v>
      </c>
      <c r="I178" s="824">
        <v>35</v>
      </c>
      <c r="J178" s="823">
        <v>0</v>
      </c>
      <c r="K178" s="824">
        <v>0</v>
      </c>
      <c r="L178" s="810"/>
    </row>
    <row r="179" spans="1:37" ht="20.100000000000001" customHeight="1" x14ac:dyDescent="0.2">
      <c r="A179" s="910" t="s">
        <v>255</v>
      </c>
      <c r="B179" s="789"/>
      <c r="C179" s="789" t="s">
        <v>196</v>
      </c>
      <c r="D179" s="825" t="s">
        <v>634</v>
      </c>
      <c r="E179" s="812" t="s">
        <v>632</v>
      </c>
      <c r="F179" s="845"/>
      <c r="G179" s="818" t="s">
        <v>197</v>
      </c>
      <c r="H179" s="819">
        <v>0</v>
      </c>
      <c r="I179" s="820">
        <v>13000</v>
      </c>
      <c r="J179" s="819">
        <v>0</v>
      </c>
      <c r="K179" s="820">
        <v>0</v>
      </c>
      <c r="L179" s="810"/>
    </row>
    <row r="180" spans="1:37" ht="20.100000000000001" customHeight="1" x14ac:dyDescent="0.2">
      <c r="A180" s="910" t="s">
        <v>255</v>
      </c>
      <c r="B180" s="789"/>
      <c r="C180" s="789" t="s">
        <v>635</v>
      </c>
      <c r="D180" s="825" t="s">
        <v>636</v>
      </c>
      <c r="E180" s="812" t="s">
        <v>637</v>
      </c>
      <c r="F180" s="845"/>
      <c r="G180" s="818" t="s">
        <v>197</v>
      </c>
      <c r="H180" s="819">
        <v>14.5</v>
      </c>
      <c r="I180" s="820">
        <v>4</v>
      </c>
      <c r="J180" s="819">
        <v>0</v>
      </c>
      <c r="K180" s="820">
        <v>0</v>
      </c>
      <c r="L180" s="810"/>
    </row>
    <row r="181" spans="1:37" ht="20.100000000000001" customHeight="1" x14ac:dyDescent="0.2">
      <c r="A181" s="910" t="s">
        <v>255</v>
      </c>
      <c r="B181" s="789"/>
      <c r="C181" s="789" t="s">
        <v>258</v>
      </c>
      <c r="D181" s="825" t="s">
        <v>259</v>
      </c>
      <c r="E181" s="812" t="s">
        <v>189</v>
      </c>
      <c r="F181" s="845"/>
      <c r="G181" s="818" t="s">
        <v>638</v>
      </c>
      <c r="H181" s="819">
        <v>171</v>
      </c>
      <c r="I181" s="820">
        <v>8</v>
      </c>
      <c r="J181" s="819">
        <v>18</v>
      </c>
      <c r="K181" s="820">
        <v>15</v>
      </c>
      <c r="L181" s="810">
        <f t="shared" si="1"/>
        <v>83.333333333333343</v>
      </c>
    </row>
    <row r="182" spans="1:37" ht="20.100000000000001" customHeight="1" x14ac:dyDescent="0.2">
      <c r="A182" s="910" t="s">
        <v>255</v>
      </c>
      <c r="B182" s="789" t="s">
        <v>639</v>
      </c>
      <c r="C182" s="789" t="s">
        <v>262</v>
      </c>
      <c r="D182" s="825" t="s">
        <v>640</v>
      </c>
      <c r="E182" s="812" t="s">
        <v>637</v>
      </c>
      <c r="F182" s="845"/>
      <c r="G182" s="818" t="s">
        <v>638</v>
      </c>
      <c r="H182" s="819">
        <v>0</v>
      </c>
      <c r="I182" s="820">
        <v>9</v>
      </c>
      <c r="J182" s="819">
        <v>0</v>
      </c>
      <c r="K182" s="820">
        <v>0</v>
      </c>
      <c r="L182" s="810"/>
    </row>
    <row r="183" spans="1:37" ht="20.100000000000001" customHeight="1" x14ac:dyDescent="0.2">
      <c r="A183" s="910" t="s">
        <v>255</v>
      </c>
      <c r="B183" s="800" t="s">
        <v>641</v>
      </c>
      <c r="C183" s="800" t="s">
        <v>264</v>
      </c>
      <c r="D183" s="911" t="s">
        <v>265</v>
      </c>
      <c r="E183" s="812" t="s">
        <v>189</v>
      </c>
      <c r="F183" s="845"/>
      <c r="G183" s="818" t="s">
        <v>638</v>
      </c>
      <c r="H183" s="819">
        <v>0</v>
      </c>
      <c r="I183" s="820">
        <v>4500</v>
      </c>
      <c r="J183" s="819">
        <v>4490</v>
      </c>
      <c r="K183" s="820">
        <v>0</v>
      </c>
      <c r="L183" s="810">
        <f t="shared" si="1"/>
        <v>0</v>
      </c>
    </row>
    <row r="184" spans="1:37" ht="20.100000000000001" customHeight="1" x14ac:dyDescent="0.2">
      <c r="A184" s="902" t="s">
        <v>255</v>
      </c>
      <c r="B184" s="789"/>
      <c r="C184" s="789" t="s">
        <v>642</v>
      </c>
      <c r="D184" s="871" t="s">
        <v>643</v>
      </c>
      <c r="E184" s="872" t="s">
        <v>644</v>
      </c>
      <c r="F184" s="873"/>
      <c r="G184" s="822" t="s">
        <v>373</v>
      </c>
      <c r="H184" s="823">
        <v>0</v>
      </c>
      <c r="I184" s="824">
        <v>650</v>
      </c>
      <c r="J184" s="823">
        <v>650</v>
      </c>
      <c r="K184" s="824">
        <v>0</v>
      </c>
      <c r="L184" s="810">
        <f t="shared" ref="L184:L252" si="2">K184/J184*100</f>
        <v>0</v>
      </c>
    </row>
    <row r="185" spans="1:37" ht="20.100000000000001" customHeight="1" x14ac:dyDescent="0.2">
      <c r="A185" s="910" t="s">
        <v>255</v>
      </c>
      <c r="B185" s="789"/>
      <c r="C185" s="789" t="s">
        <v>645</v>
      </c>
      <c r="D185" s="825" t="s">
        <v>646</v>
      </c>
      <c r="E185" s="812" t="s">
        <v>644</v>
      </c>
      <c r="F185" s="845"/>
      <c r="G185" s="818" t="s">
        <v>373</v>
      </c>
      <c r="H185" s="819">
        <v>0</v>
      </c>
      <c r="I185" s="820">
        <v>50</v>
      </c>
      <c r="J185" s="819">
        <v>50</v>
      </c>
      <c r="K185" s="820">
        <v>0</v>
      </c>
      <c r="L185" s="810">
        <f t="shared" si="2"/>
        <v>0</v>
      </c>
    </row>
    <row r="186" spans="1:37" s="776" customFormat="1" ht="20.100000000000001" customHeight="1" x14ac:dyDescent="0.2">
      <c r="A186" s="910" t="s">
        <v>255</v>
      </c>
      <c r="B186" s="791"/>
      <c r="C186" s="789" t="s">
        <v>647</v>
      </c>
      <c r="D186" s="826" t="s">
        <v>648</v>
      </c>
      <c r="E186" s="811" t="s">
        <v>649</v>
      </c>
      <c r="F186" s="845"/>
      <c r="G186" s="818" t="s">
        <v>373</v>
      </c>
      <c r="H186" s="819">
        <v>50</v>
      </c>
      <c r="I186" s="820">
        <v>650</v>
      </c>
      <c r="J186" s="819">
        <v>650</v>
      </c>
      <c r="K186" s="820">
        <v>50</v>
      </c>
      <c r="L186" s="810">
        <f t="shared" si="2"/>
        <v>7.6923076923076925</v>
      </c>
    </row>
    <row r="187" spans="1:37" s="776" customFormat="1" ht="20.100000000000001" customHeight="1" x14ac:dyDescent="0.2">
      <c r="A187" s="910" t="s">
        <v>255</v>
      </c>
      <c r="B187" s="923"/>
      <c r="C187" s="789" t="s">
        <v>650</v>
      </c>
      <c r="D187" s="922" t="s">
        <v>651</v>
      </c>
      <c r="E187" s="844" t="s">
        <v>644</v>
      </c>
      <c r="F187" s="845"/>
      <c r="G187" s="818" t="s">
        <v>373</v>
      </c>
      <c r="H187" s="819">
        <v>0</v>
      </c>
      <c r="I187" s="820">
        <v>50</v>
      </c>
      <c r="J187" s="819">
        <v>50</v>
      </c>
      <c r="K187" s="820">
        <v>0</v>
      </c>
      <c r="L187" s="810">
        <f t="shared" si="2"/>
        <v>0</v>
      </c>
    </row>
    <row r="188" spans="1:37" s="776" customFormat="1" ht="20.100000000000001" customHeight="1" thickBot="1" x14ac:dyDescent="0.25">
      <c r="A188" s="908" t="s">
        <v>255</v>
      </c>
      <c r="B188" s="791"/>
      <c r="C188" s="789" t="s">
        <v>652</v>
      </c>
      <c r="D188" s="876" t="s">
        <v>653</v>
      </c>
      <c r="E188" s="793" t="s">
        <v>654</v>
      </c>
      <c r="F188" s="881"/>
      <c r="G188" s="882" t="s">
        <v>373</v>
      </c>
      <c r="H188" s="883">
        <v>0</v>
      </c>
      <c r="I188" s="875">
        <v>100</v>
      </c>
      <c r="J188" s="883">
        <v>100</v>
      </c>
      <c r="K188" s="875">
        <v>0</v>
      </c>
      <c r="L188" s="827">
        <f t="shared" si="2"/>
        <v>0</v>
      </c>
    </row>
    <row r="189" spans="1:37" s="788" customFormat="1" ht="20.100000000000001" customHeight="1" thickBot="1" x14ac:dyDescent="0.3">
      <c r="A189" s="1000" t="s">
        <v>655</v>
      </c>
      <c r="B189" s="1001"/>
      <c r="C189" s="1001"/>
      <c r="D189" s="1001"/>
      <c r="E189" s="1001"/>
      <c r="F189" s="782"/>
      <c r="G189" s="783"/>
      <c r="H189" s="784"/>
      <c r="I189" s="785"/>
      <c r="J189" s="784"/>
      <c r="K189" s="785"/>
      <c r="L189" s="828"/>
      <c r="M189" s="787"/>
      <c r="N189" s="787"/>
      <c r="O189" s="787"/>
      <c r="P189" s="787"/>
      <c r="Q189" s="787"/>
      <c r="R189" s="787"/>
      <c r="S189" s="787"/>
      <c r="T189" s="787"/>
      <c r="U189" s="787"/>
      <c r="V189" s="787"/>
      <c r="W189" s="787"/>
      <c r="X189" s="787"/>
      <c r="Y189" s="787"/>
      <c r="Z189" s="787"/>
      <c r="AA189" s="787"/>
      <c r="AB189" s="787"/>
      <c r="AC189" s="787"/>
      <c r="AD189" s="787"/>
      <c r="AE189" s="787"/>
      <c r="AF189" s="787"/>
      <c r="AG189" s="787"/>
      <c r="AH189" s="787"/>
      <c r="AI189" s="787"/>
      <c r="AJ189" s="787"/>
      <c r="AK189" s="787"/>
    </row>
    <row r="190" spans="1:37" ht="20.100000000000001" customHeight="1" thickBot="1" x14ac:dyDescent="0.25">
      <c r="A190" s="1000" t="s">
        <v>444</v>
      </c>
      <c r="B190" s="1001"/>
      <c r="C190" s="1001"/>
      <c r="D190" s="1001"/>
      <c r="E190" s="1002"/>
      <c r="F190" s="782"/>
      <c r="G190" s="783"/>
      <c r="H190" s="784"/>
      <c r="I190" s="785"/>
      <c r="J190" s="784"/>
      <c r="K190" s="785"/>
      <c r="L190" s="828"/>
    </row>
    <row r="191" spans="1:37" ht="39.950000000000003" customHeight="1" thickBot="1" x14ac:dyDescent="0.25">
      <c r="A191" s="902" t="s">
        <v>656</v>
      </c>
      <c r="B191" s="789"/>
      <c r="C191" s="789" t="s">
        <v>657</v>
      </c>
      <c r="D191" s="903" t="s">
        <v>157</v>
      </c>
      <c r="E191" s="872" t="s">
        <v>658</v>
      </c>
      <c r="F191" s="873" t="s">
        <v>227</v>
      </c>
      <c r="G191" s="822" t="s">
        <v>266</v>
      </c>
      <c r="H191" s="837">
        <v>13881.1</v>
      </c>
      <c r="I191" s="823">
        <v>5000</v>
      </c>
      <c r="J191" s="823">
        <v>4557</v>
      </c>
      <c r="K191" s="820">
        <v>822</v>
      </c>
      <c r="L191" s="828">
        <f t="shared" si="2"/>
        <v>18.038183015141541</v>
      </c>
    </row>
    <row r="192" spans="1:37" ht="20.100000000000001" customHeight="1" thickBot="1" x14ac:dyDescent="0.25">
      <c r="A192" s="1000" t="s">
        <v>659</v>
      </c>
      <c r="B192" s="1001"/>
      <c r="C192" s="1001"/>
      <c r="D192" s="1001"/>
      <c r="E192" s="1002"/>
      <c r="F192" s="782"/>
      <c r="G192" s="783"/>
      <c r="H192" s="784"/>
      <c r="I192" s="785"/>
      <c r="J192" s="784"/>
      <c r="K192" s="785"/>
      <c r="L192" s="828"/>
    </row>
    <row r="193" spans="1:37" ht="20.100000000000001" customHeight="1" x14ac:dyDescent="0.2">
      <c r="A193" s="902" t="s">
        <v>660</v>
      </c>
      <c r="B193" s="789"/>
      <c r="C193" s="789" t="s">
        <v>661</v>
      </c>
      <c r="D193" s="903" t="s">
        <v>662</v>
      </c>
      <c r="E193" s="872" t="s">
        <v>663</v>
      </c>
      <c r="F193" s="873"/>
      <c r="G193" s="822" t="s">
        <v>373</v>
      </c>
      <c r="H193" s="924">
        <v>0</v>
      </c>
      <c r="I193" s="824">
        <v>700</v>
      </c>
      <c r="J193" s="823">
        <v>550</v>
      </c>
      <c r="K193" s="820">
        <v>0</v>
      </c>
      <c r="L193" s="799">
        <f t="shared" si="2"/>
        <v>0</v>
      </c>
    </row>
    <row r="194" spans="1:37" ht="20.100000000000001" customHeight="1" x14ac:dyDescent="0.2">
      <c r="A194" s="910" t="s">
        <v>660</v>
      </c>
      <c r="B194" s="789"/>
      <c r="C194" s="789" t="s">
        <v>664</v>
      </c>
      <c r="D194" s="911" t="s">
        <v>665</v>
      </c>
      <c r="E194" s="812" t="s">
        <v>666</v>
      </c>
      <c r="F194" s="845"/>
      <c r="G194" s="822" t="s">
        <v>373</v>
      </c>
      <c r="H194" s="924">
        <v>0</v>
      </c>
      <c r="I194" s="824">
        <v>800</v>
      </c>
      <c r="J194" s="823">
        <v>750</v>
      </c>
      <c r="K194" s="820">
        <v>0</v>
      </c>
      <c r="L194" s="810">
        <f t="shared" si="2"/>
        <v>0</v>
      </c>
    </row>
    <row r="195" spans="1:37" ht="20.100000000000001" customHeight="1" x14ac:dyDescent="0.2">
      <c r="A195" s="910" t="s">
        <v>660</v>
      </c>
      <c r="B195" s="789"/>
      <c r="C195" s="789" t="s">
        <v>667</v>
      </c>
      <c r="D195" s="925" t="s">
        <v>668</v>
      </c>
      <c r="E195" s="812" t="s">
        <v>225</v>
      </c>
      <c r="F195" s="845"/>
      <c r="G195" s="822" t="s">
        <v>373</v>
      </c>
      <c r="H195" s="924">
        <v>0</v>
      </c>
      <c r="I195" s="824">
        <v>50</v>
      </c>
      <c r="J195" s="823">
        <v>50</v>
      </c>
      <c r="K195" s="820">
        <v>0</v>
      </c>
      <c r="L195" s="810">
        <f t="shared" si="2"/>
        <v>0</v>
      </c>
    </row>
    <row r="196" spans="1:37" ht="20.100000000000001" customHeight="1" x14ac:dyDescent="0.2">
      <c r="A196" s="908" t="s">
        <v>660</v>
      </c>
      <c r="B196" s="802"/>
      <c r="C196" s="791" t="s">
        <v>669</v>
      </c>
      <c r="D196" s="803" t="s">
        <v>670</v>
      </c>
      <c r="E196" s="811"/>
      <c r="F196" s="805"/>
      <c r="G196" s="822" t="s">
        <v>373</v>
      </c>
      <c r="H196" s="924">
        <v>0</v>
      </c>
      <c r="I196" s="824">
        <v>900</v>
      </c>
      <c r="J196" s="823">
        <v>900</v>
      </c>
      <c r="K196" s="820">
        <v>0</v>
      </c>
      <c r="L196" s="810">
        <f t="shared" si="2"/>
        <v>0</v>
      </c>
    </row>
    <row r="197" spans="1:37" ht="20.100000000000001" customHeight="1" x14ac:dyDescent="0.2">
      <c r="A197" s="908" t="s">
        <v>660</v>
      </c>
      <c r="B197" s="802"/>
      <c r="C197" s="802" t="s">
        <v>671</v>
      </c>
      <c r="D197" s="803" t="s">
        <v>672</v>
      </c>
      <c r="E197" s="811"/>
      <c r="F197" s="805"/>
      <c r="G197" s="822" t="s">
        <v>373</v>
      </c>
      <c r="H197" s="924">
        <v>0</v>
      </c>
      <c r="I197" s="824">
        <v>0</v>
      </c>
      <c r="J197" s="823">
        <v>80</v>
      </c>
      <c r="K197" s="820">
        <v>0</v>
      </c>
      <c r="L197" s="810">
        <f t="shared" si="2"/>
        <v>0</v>
      </c>
    </row>
    <row r="198" spans="1:37" s="776" customFormat="1" ht="20.100000000000001" customHeight="1" thickBot="1" x14ac:dyDescent="0.25">
      <c r="A198" s="904" t="s">
        <v>660</v>
      </c>
      <c r="B198" s="851"/>
      <c r="C198" s="851" t="s">
        <v>673</v>
      </c>
      <c r="D198" s="926" t="s">
        <v>674</v>
      </c>
      <c r="E198" s="880"/>
      <c r="F198" s="881"/>
      <c r="G198" s="822" t="s">
        <v>373</v>
      </c>
      <c r="H198" s="924">
        <v>0</v>
      </c>
      <c r="I198" s="824">
        <v>0</v>
      </c>
      <c r="J198" s="823">
        <v>770</v>
      </c>
      <c r="K198" s="820">
        <v>0</v>
      </c>
      <c r="L198" s="827">
        <f t="shared" si="2"/>
        <v>0</v>
      </c>
    </row>
    <row r="199" spans="1:37" s="788" customFormat="1" ht="20.100000000000001" customHeight="1" thickBot="1" x14ac:dyDescent="0.3">
      <c r="A199" s="1000" t="s">
        <v>675</v>
      </c>
      <c r="B199" s="1001"/>
      <c r="C199" s="1001"/>
      <c r="D199" s="1001"/>
      <c r="E199" s="1001"/>
      <c r="F199" s="782"/>
      <c r="G199" s="783"/>
      <c r="H199" s="784"/>
      <c r="I199" s="785"/>
      <c r="J199" s="784"/>
      <c r="K199" s="785"/>
      <c r="L199" s="828"/>
      <c r="M199" s="787"/>
      <c r="N199" s="787"/>
      <c r="O199" s="787"/>
      <c r="P199" s="787"/>
      <c r="Q199" s="787"/>
      <c r="R199" s="787"/>
      <c r="S199" s="787"/>
      <c r="T199" s="787"/>
      <c r="U199" s="787"/>
      <c r="V199" s="787"/>
      <c r="W199" s="787"/>
      <c r="X199" s="787"/>
      <c r="Y199" s="787"/>
      <c r="Z199" s="787"/>
      <c r="AA199" s="787"/>
      <c r="AB199" s="787"/>
      <c r="AC199" s="787"/>
      <c r="AD199" s="787"/>
      <c r="AE199" s="787"/>
      <c r="AF199" s="787"/>
      <c r="AG199" s="787"/>
      <c r="AH199" s="787"/>
      <c r="AI199" s="787"/>
      <c r="AJ199" s="787"/>
      <c r="AK199" s="787"/>
    </row>
    <row r="200" spans="1:37" ht="20.100000000000001" customHeight="1" thickBot="1" x14ac:dyDescent="0.25">
      <c r="A200" s="1000" t="s">
        <v>676</v>
      </c>
      <c r="B200" s="1001"/>
      <c r="C200" s="1001"/>
      <c r="D200" s="1001"/>
      <c r="E200" s="1002"/>
      <c r="F200" s="782"/>
      <c r="G200" s="783"/>
      <c r="H200" s="784"/>
      <c r="I200" s="785"/>
      <c r="J200" s="784"/>
      <c r="K200" s="785"/>
      <c r="L200" s="828"/>
    </row>
    <row r="201" spans="1:37" ht="20.100000000000001" customHeight="1" x14ac:dyDescent="0.2">
      <c r="A201" s="902" t="s">
        <v>267</v>
      </c>
      <c r="B201" s="789"/>
      <c r="C201" s="789" t="s">
        <v>268</v>
      </c>
      <c r="D201" s="821" t="s">
        <v>677</v>
      </c>
      <c r="E201" s="920" t="s">
        <v>678</v>
      </c>
      <c r="F201" s="873"/>
      <c r="G201" s="822" t="s">
        <v>373</v>
      </c>
      <c r="H201" s="823">
        <v>0</v>
      </c>
      <c r="I201" s="824">
        <v>2000</v>
      </c>
      <c r="J201" s="823">
        <v>763</v>
      </c>
      <c r="K201" s="820">
        <v>0</v>
      </c>
      <c r="L201" s="799">
        <v>0</v>
      </c>
    </row>
    <row r="202" spans="1:37" ht="20.100000000000001" customHeight="1" thickBot="1" x14ac:dyDescent="0.25">
      <c r="A202" s="904" t="s">
        <v>267</v>
      </c>
      <c r="B202" s="851"/>
      <c r="C202" s="851" t="s">
        <v>679</v>
      </c>
      <c r="D202" s="926" t="s">
        <v>680</v>
      </c>
      <c r="E202" s="927" t="s">
        <v>678</v>
      </c>
      <c r="F202" s="881"/>
      <c r="G202" s="882" t="s">
        <v>373</v>
      </c>
      <c r="H202" s="883">
        <v>0</v>
      </c>
      <c r="I202" s="875">
        <v>2000</v>
      </c>
      <c r="J202" s="883">
        <v>4000</v>
      </c>
      <c r="K202" s="820">
        <v>0</v>
      </c>
      <c r="L202" s="856">
        <v>0</v>
      </c>
    </row>
    <row r="203" spans="1:37" ht="20.100000000000001" customHeight="1" x14ac:dyDescent="0.2">
      <c r="A203" s="907"/>
      <c r="B203" s="884"/>
      <c r="C203" s="884"/>
      <c r="D203" s="928"/>
      <c r="E203" s="928"/>
      <c r="F203" s="887"/>
      <c r="G203" s="888"/>
      <c r="H203" s="889"/>
      <c r="I203" s="890"/>
      <c r="J203" s="889"/>
      <c r="K203" s="890"/>
      <c r="L203" s="891"/>
    </row>
    <row r="204" spans="1:37" ht="20.100000000000001" customHeight="1" x14ac:dyDescent="0.2">
      <c r="A204" s="857"/>
      <c r="B204" s="858"/>
      <c r="C204" s="858"/>
      <c r="D204" s="859"/>
      <c r="E204" s="859"/>
      <c r="F204" s="860"/>
      <c r="G204" s="861"/>
      <c r="H204" s="862"/>
      <c r="I204" s="863"/>
      <c r="J204" s="862"/>
      <c r="K204" s="863"/>
      <c r="L204" s="864"/>
    </row>
    <row r="205" spans="1:37" ht="20.100000000000001" customHeight="1" x14ac:dyDescent="0.2">
      <c r="A205" s="857"/>
      <c r="B205" s="858"/>
      <c r="C205" s="858"/>
      <c r="D205" s="859"/>
      <c r="E205" s="859"/>
      <c r="F205" s="860"/>
      <c r="G205" s="861"/>
      <c r="H205" s="862"/>
      <c r="I205" s="863"/>
      <c r="J205" s="862"/>
      <c r="K205" s="863"/>
      <c r="L205" s="864"/>
    </row>
    <row r="206" spans="1:37" ht="20.100000000000001" customHeight="1" x14ac:dyDescent="0.2">
      <c r="A206" s="857"/>
      <c r="B206" s="858"/>
      <c r="C206" s="858"/>
      <c r="D206" s="859"/>
      <c r="E206" s="859"/>
      <c r="F206" s="860"/>
      <c r="G206" s="861"/>
      <c r="H206" s="862"/>
      <c r="I206" s="863"/>
      <c r="J206" s="862"/>
      <c r="K206" s="863"/>
      <c r="L206" s="864"/>
    </row>
    <row r="207" spans="1:37" ht="20.100000000000001" customHeight="1" x14ac:dyDescent="0.2">
      <c r="A207" s="857"/>
      <c r="B207" s="858"/>
      <c r="C207" s="858"/>
      <c r="D207" s="859"/>
      <c r="E207" s="859"/>
      <c r="F207" s="860"/>
      <c r="G207" s="861"/>
      <c r="H207" s="862"/>
      <c r="I207" s="863"/>
      <c r="J207" s="862"/>
      <c r="K207" s="863"/>
      <c r="L207" s="864"/>
    </row>
    <row r="208" spans="1:37" ht="20.100000000000001" customHeight="1" x14ac:dyDescent="0.2">
      <c r="A208" s="857"/>
      <c r="B208" s="858"/>
      <c r="C208" s="858"/>
      <c r="D208" s="859"/>
      <c r="E208" s="859"/>
      <c r="F208" s="860"/>
      <c r="G208" s="861"/>
      <c r="H208" s="862"/>
      <c r="I208" s="863"/>
      <c r="J208" s="862"/>
      <c r="K208" s="863"/>
      <c r="L208" s="864"/>
    </row>
    <row r="209" spans="1:37" ht="20.100000000000001" customHeight="1" x14ac:dyDescent="0.2">
      <c r="A209" s="857"/>
      <c r="B209" s="858"/>
      <c r="C209" s="858"/>
      <c r="D209" s="859"/>
      <c r="E209" s="859"/>
      <c r="F209" s="860"/>
      <c r="G209" s="861"/>
      <c r="H209" s="862"/>
      <c r="I209" s="863"/>
      <c r="J209" s="862"/>
      <c r="K209" s="863"/>
      <c r="L209" s="864"/>
    </row>
    <row r="210" spans="1:37" ht="20.100000000000001" customHeight="1" x14ac:dyDescent="0.2">
      <c r="A210" s="857"/>
      <c r="B210" s="858"/>
      <c r="C210" s="858"/>
      <c r="D210" s="859"/>
      <c r="E210" s="859"/>
      <c r="F210" s="860"/>
      <c r="G210" s="861"/>
      <c r="H210" s="862"/>
      <c r="I210" s="863"/>
      <c r="J210" s="862"/>
      <c r="K210" s="863"/>
      <c r="L210" s="864"/>
    </row>
    <row r="211" spans="1:37" ht="20.100000000000001" customHeight="1" x14ac:dyDescent="0.2">
      <c r="A211" s="857"/>
      <c r="B211" s="858"/>
      <c r="C211" s="858"/>
      <c r="D211" s="859"/>
      <c r="E211" s="859"/>
      <c r="F211" s="860"/>
      <c r="G211" s="861"/>
      <c r="H211" s="862"/>
      <c r="I211" s="863"/>
      <c r="J211" s="862"/>
      <c r="K211" s="863"/>
      <c r="L211" s="864"/>
    </row>
    <row r="212" spans="1:37" ht="20.100000000000001" customHeight="1" x14ac:dyDescent="0.2">
      <c r="A212" s="857"/>
      <c r="B212" s="858"/>
      <c r="C212" s="858"/>
      <c r="D212" s="859"/>
      <c r="E212" s="859"/>
      <c r="F212" s="860"/>
      <c r="G212" s="861"/>
      <c r="H212" s="862"/>
      <c r="I212" s="863"/>
      <c r="J212" s="862"/>
      <c r="K212" s="863"/>
      <c r="L212" s="864"/>
    </row>
    <row r="213" spans="1:37" ht="20.100000000000001" customHeight="1" x14ac:dyDescent="0.2">
      <c r="A213" s="857"/>
      <c r="B213" s="858"/>
      <c r="C213" s="858"/>
      <c r="D213" s="859"/>
      <c r="E213" s="859"/>
      <c r="F213" s="860"/>
      <c r="G213" s="861"/>
      <c r="H213" s="862"/>
      <c r="I213" s="863"/>
      <c r="J213" s="862"/>
      <c r="K213" s="863"/>
      <c r="L213" s="864"/>
    </row>
    <row r="214" spans="1:37" ht="20.100000000000001" customHeight="1" thickBot="1" x14ac:dyDescent="0.25">
      <c r="A214" s="857"/>
      <c r="B214" s="858"/>
      <c r="C214" s="858"/>
      <c r="D214" s="859"/>
      <c r="E214" s="859"/>
      <c r="F214" s="860"/>
      <c r="G214" s="861"/>
      <c r="H214" s="862"/>
      <c r="I214" s="863"/>
      <c r="J214" s="862"/>
      <c r="K214" s="863"/>
      <c r="L214" s="962" t="s">
        <v>806</v>
      </c>
    </row>
    <row r="215" spans="1:37" ht="30" customHeight="1" thickBot="1" x14ac:dyDescent="0.25">
      <c r="A215" s="1009" t="s">
        <v>351</v>
      </c>
      <c r="B215" s="1010"/>
      <c r="C215" s="1010"/>
      <c r="D215" s="1010"/>
      <c r="E215" s="1011"/>
      <c r="F215" s="995" t="s">
        <v>352</v>
      </c>
      <c r="G215" s="995" t="s">
        <v>353</v>
      </c>
      <c r="H215" s="995" t="s">
        <v>354</v>
      </c>
      <c r="I215" s="997" t="s">
        <v>355</v>
      </c>
      <c r="J215" s="998"/>
      <c r="K215" s="995" t="s">
        <v>356</v>
      </c>
      <c r="L215" s="1007" t="s">
        <v>357</v>
      </c>
    </row>
    <row r="216" spans="1:37" ht="30" customHeight="1" thickBot="1" x14ac:dyDescent="0.25">
      <c r="A216" s="778" t="s">
        <v>222</v>
      </c>
      <c r="B216" s="779"/>
      <c r="C216" s="778" t="s">
        <v>223</v>
      </c>
      <c r="D216" s="780" t="s">
        <v>151</v>
      </c>
      <c r="E216" s="780" t="s">
        <v>152</v>
      </c>
      <c r="F216" s="999"/>
      <c r="G216" s="996"/>
      <c r="H216" s="996"/>
      <c r="I216" s="781" t="s">
        <v>41</v>
      </c>
      <c r="J216" s="781" t="s">
        <v>45</v>
      </c>
      <c r="K216" s="999"/>
      <c r="L216" s="1008"/>
    </row>
    <row r="217" spans="1:37" s="788" customFormat="1" ht="20.100000000000001" customHeight="1" thickBot="1" x14ac:dyDescent="0.3">
      <c r="A217" s="1000" t="s">
        <v>681</v>
      </c>
      <c r="B217" s="1001"/>
      <c r="C217" s="1001"/>
      <c r="D217" s="1001"/>
      <c r="E217" s="1001"/>
      <c r="F217" s="782"/>
      <c r="G217" s="783"/>
      <c r="H217" s="784"/>
      <c r="I217" s="785"/>
      <c r="J217" s="784"/>
      <c r="K217" s="785"/>
      <c r="L217" s="828"/>
      <c r="M217" s="787"/>
      <c r="N217" s="787"/>
      <c r="O217" s="787"/>
      <c r="P217" s="787"/>
      <c r="Q217" s="787"/>
      <c r="R217" s="787"/>
      <c r="S217" s="787"/>
      <c r="T217" s="787"/>
      <c r="U217" s="787"/>
      <c r="V217" s="787"/>
      <c r="W217" s="787"/>
      <c r="X217" s="787"/>
      <c r="Y217" s="787"/>
      <c r="Z217" s="787"/>
      <c r="AA217" s="787"/>
      <c r="AB217" s="787"/>
      <c r="AC217" s="787"/>
      <c r="AD217" s="787"/>
      <c r="AE217" s="787"/>
      <c r="AF217" s="787"/>
      <c r="AG217" s="787"/>
      <c r="AH217" s="787"/>
      <c r="AI217" s="787"/>
      <c r="AJ217" s="787"/>
      <c r="AK217" s="787"/>
    </row>
    <row r="218" spans="1:37" ht="20.100000000000001" customHeight="1" thickBot="1" x14ac:dyDescent="0.25">
      <c r="A218" s="1000" t="s">
        <v>682</v>
      </c>
      <c r="B218" s="1001"/>
      <c r="C218" s="1001"/>
      <c r="D218" s="1001"/>
      <c r="E218" s="1002"/>
      <c r="F218" s="782"/>
      <c r="G218" s="783"/>
      <c r="H218" s="784"/>
      <c r="I218" s="785"/>
      <c r="J218" s="784"/>
      <c r="K218" s="785"/>
      <c r="L218" s="828"/>
    </row>
    <row r="219" spans="1:37" ht="20.100000000000001" customHeight="1" x14ac:dyDescent="0.2">
      <c r="A219" s="919" t="s">
        <v>269</v>
      </c>
      <c r="B219" s="843"/>
      <c r="C219" s="789" t="s">
        <v>158</v>
      </c>
      <c r="D219" s="903" t="s">
        <v>801</v>
      </c>
      <c r="E219" s="872"/>
      <c r="F219" s="805"/>
      <c r="G219" s="822" t="s">
        <v>270</v>
      </c>
      <c r="H219" s="924">
        <v>551656</v>
      </c>
      <c r="I219" s="823">
        <v>581975</v>
      </c>
      <c r="J219" s="823">
        <v>581975</v>
      </c>
      <c r="K219" s="929">
        <v>0</v>
      </c>
      <c r="L219" s="799">
        <f t="shared" si="2"/>
        <v>0</v>
      </c>
    </row>
    <row r="220" spans="1:37" ht="20.100000000000001" customHeight="1" x14ac:dyDescent="0.2">
      <c r="A220" s="842" t="s">
        <v>269</v>
      </c>
      <c r="B220" s="843"/>
      <c r="C220" s="800" t="s">
        <v>199</v>
      </c>
      <c r="D220" s="922" t="s">
        <v>683</v>
      </c>
      <c r="E220" s="812" t="s">
        <v>684</v>
      </c>
      <c r="F220" s="805"/>
      <c r="G220" s="822" t="s">
        <v>270</v>
      </c>
      <c r="H220" s="924">
        <v>0</v>
      </c>
      <c r="I220" s="823">
        <v>1457</v>
      </c>
      <c r="J220" s="823">
        <v>257</v>
      </c>
      <c r="K220" s="929">
        <v>0</v>
      </c>
      <c r="L220" s="810">
        <f t="shared" si="2"/>
        <v>0</v>
      </c>
    </row>
    <row r="221" spans="1:37" ht="20.100000000000001" customHeight="1" x14ac:dyDescent="0.2">
      <c r="A221" s="842" t="s">
        <v>269</v>
      </c>
      <c r="B221" s="843"/>
      <c r="C221" s="789" t="s">
        <v>273</v>
      </c>
      <c r="D221" s="903" t="s">
        <v>685</v>
      </c>
      <c r="E221" s="872" t="s">
        <v>686</v>
      </c>
      <c r="F221" s="805"/>
      <c r="G221" s="822" t="s">
        <v>362</v>
      </c>
      <c r="H221" s="924">
        <v>16</v>
      </c>
      <c r="I221" s="823">
        <v>800</v>
      </c>
      <c r="J221" s="823">
        <v>500</v>
      </c>
      <c r="K221" s="929">
        <v>17</v>
      </c>
      <c r="L221" s="810">
        <f t="shared" si="2"/>
        <v>3.4000000000000004</v>
      </c>
    </row>
    <row r="222" spans="1:37" ht="20.100000000000001" customHeight="1" x14ac:dyDescent="0.2">
      <c r="A222" s="842" t="s">
        <v>269</v>
      </c>
      <c r="B222" s="843"/>
      <c r="C222" s="789" t="s">
        <v>272</v>
      </c>
      <c r="D222" s="911" t="s">
        <v>687</v>
      </c>
      <c r="E222" s="812" t="s">
        <v>688</v>
      </c>
      <c r="F222" s="805"/>
      <c r="G222" s="822" t="s">
        <v>362</v>
      </c>
      <c r="H222" s="924">
        <v>74</v>
      </c>
      <c r="I222" s="823">
        <v>800</v>
      </c>
      <c r="J222" s="823">
        <v>800</v>
      </c>
      <c r="K222" s="929">
        <v>74</v>
      </c>
      <c r="L222" s="810">
        <f t="shared" si="2"/>
        <v>9.25</v>
      </c>
    </row>
    <row r="223" spans="1:37" ht="20.100000000000001" customHeight="1" x14ac:dyDescent="0.2">
      <c r="A223" s="842" t="s">
        <v>269</v>
      </c>
      <c r="B223" s="843"/>
      <c r="C223" s="789" t="s">
        <v>274</v>
      </c>
      <c r="D223" s="911" t="s">
        <v>689</v>
      </c>
      <c r="E223" s="812" t="s">
        <v>690</v>
      </c>
      <c r="F223" s="805"/>
      <c r="G223" s="822" t="s">
        <v>362</v>
      </c>
      <c r="H223" s="924">
        <v>0</v>
      </c>
      <c r="I223" s="823">
        <v>800</v>
      </c>
      <c r="J223" s="823">
        <v>310</v>
      </c>
      <c r="K223" s="929">
        <v>0</v>
      </c>
      <c r="L223" s="810">
        <f t="shared" si="2"/>
        <v>0</v>
      </c>
    </row>
    <row r="224" spans="1:37" ht="20.100000000000001" customHeight="1" x14ac:dyDescent="0.2">
      <c r="A224" s="842" t="s">
        <v>269</v>
      </c>
      <c r="B224" s="843"/>
      <c r="C224" s="789" t="s">
        <v>198</v>
      </c>
      <c r="D224" s="903" t="s">
        <v>691</v>
      </c>
      <c r="E224" s="872" t="s">
        <v>271</v>
      </c>
      <c r="F224" s="805"/>
      <c r="G224" s="822" t="s">
        <v>187</v>
      </c>
      <c r="H224" s="924">
        <v>803</v>
      </c>
      <c r="I224" s="823">
        <v>64</v>
      </c>
      <c r="J224" s="823">
        <v>64</v>
      </c>
      <c r="K224" s="929">
        <v>63</v>
      </c>
      <c r="L224" s="810">
        <f t="shared" si="2"/>
        <v>98.4375</v>
      </c>
    </row>
    <row r="225" spans="1:12" ht="20.100000000000001" customHeight="1" x14ac:dyDescent="0.2">
      <c r="A225" s="842" t="s">
        <v>269</v>
      </c>
      <c r="B225" s="848"/>
      <c r="C225" s="789" t="s">
        <v>692</v>
      </c>
      <c r="D225" s="911" t="s">
        <v>693</v>
      </c>
      <c r="E225" s="930" t="s">
        <v>694</v>
      </c>
      <c r="F225" s="805"/>
      <c r="G225" s="822" t="s">
        <v>362</v>
      </c>
      <c r="H225" s="924">
        <v>2257</v>
      </c>
      <c r="I225" s="823">
        <v>2300</v>
      </c>
      <c r="J225" s="823">
        <v>2257</v>
      </c>
      <c r="K225" s="929">
        <v>2257</v>
      </c>
      <c r="L225" s="810">
        <f t="shared" si="2"/>
        <v>100</v>
      </c>
    </row>
    <row r="226" spans="1:12" ht="20.100000000000001" customHeight="1" x14ac:dyDescent="0.2">
      <c r="A226" s="842" t="s">
        <v>269</v>
      </c>
      <c r="B226" s="848"/>
      <c r="C226" s="789" t="s">
        <v>695</v>
      </c>
      <c r="D226" s="911" t="s">
        <v>696</v>
      </c>
      <c r="E226" s="872" t="s">
        <v>697</v>
      </c>
      <c r="F226" s="805"/>
      <c r="G226" s="822" t="s">
        <v>362</v>
      </c>
      <c r="H226" s="924">
        <v>2286</v>
      </c>
      <c r="I226" s="823">
        <v>2350</v>
      </c>
      <c r="J226" s="823">
        <v>2286</v>
      </c>
      <c r="K226" s="929">
        <v>2286</v>
      </c>
      <c r="L226" s="810">
        <f t="shared" si="2"/>
        <v>100</v>
      </c>
    </row>
    <row r="227" spans="1:12" ht="20.100000000000001" customHeight="1" x14ac:dyDescent="0.2">
      <c r="A227" s="842" t="s">
        <v>269</v>
      </c>
      <c r="B227" s="858"/>
      <c r="C227" s="789" t="s">
        <v>698</v>
      </c>
      <c r="D227" s="931" t="s">
        <v>699</v>
      </c>
      <c r="E227" s="872" t="s">
        <v>700</v>
      </c>
      <c r="F227" s="805"/>
      <c r="G227" s="822" t="s">
        <v>362</v>
      </c>
      <c r="H227" s="924">
        <v>2975</v>
      </c>
      <c r="I227" s="823">
        <v>2500</v>
      </c>
      <c r="J227" s="823">
        <v>2990</v>
      </c>
      <c r="K227" s="929">
        <v>2975</v>
      </c>
      <c r="L227" s="810">
        <f t="shared" si="2"/>
        <v>99.498327759197323</v>
      </c>
    </row>
    <row r="228" spans="1:12" ht="20.100000000000001" customHeight="1" x14ac:dyDescent="0.2">
      <c r="A228" s="919" t="s">
        <v>269</v>
      </c>
      <c r="B228" s="843"/>
      <c r="C228" s="789" t="s">
        <v>701</v>
      </c>
      <c r="D228" s="903" t="s">
        <v>702</v>
      </c>
      <c r="E228" s="872"/>
      <c r="F228" s="805"/>
      <c r="G228" s="822" t="s">
        <v>418</v>
      </c>
      <c r="H228" s="924">
        <v>0</v>
      </c>
      <c r="I228" s="823">
        <v>6741</v>
      </c>
      <c r="J228" s="823">
        <v>6741</v>
      </c>
      <c r="K228" s="929">
        <v>0</v>
      </c>
      <c r="L228" s="810">
        <f t="shared" si="2"/>
        <v>0</v>
      </c>
    </row>
    <row r="229" spans="1:12" s="776" customFormat="1" ht="20.100000000000001" customHeight="1" x14ac:dyDescent="0.2">
      <c r="A229" s="919" t="s">
        <v>269</v>
      </c>
      <c r="B229" s="843"/>
      <c r="C229" s="789" t="s">
        <v>703</v>
      </c>
      <c r="D229" s="911" t="s">
        <v>704</v>
      </c>
      <c r="E229" s="872" t="s">
        <v>705</v>
      </c>
      <c r="F229" s="805"/>
      <c r="G229" s="822" t="s">
        <v>418</v>
      </c>
      <c r="H229" s="924">
        <v>0</v>
      </c>
      <c r="I229" s="823">
        <v>1000</v>
      </c>
      <c r="J229" s="823">
        <v>1000</v>
      </c>
      <c r="K229" s="929">
        <v>0</v>
      </c>
      <c r="L229" s="810">
        <f t="shared" si="2"/>
        <v>0</v>
      </c>
    </row>
    <row r="230" spans="1:12" ht="20.100000000000001" customHeight="1" x14ac:dyDescent="0.2">
      <c r="A230" s="842" t="s">
        <v>269</v>
      </c>
      <c r="B230" s="843" t="s">
        <v>625</v>
      </c>
      <c r="C230" s="789" t="s">
        <v>706</v>
      </c>
      <c r="D230" s="911" t="s">
        <v>707</v>
      </c>
      <c r="E230" s="872" t="s">
        <v>708</v>
      </c>
      <c r="F230" s="805"/>
      <c r="G230" s="822" t="s">
        <v>418</v>
      </c>
      <c r="H230" s="924">
        <v>181</v>
      </c>
      <c r="I230" s="823">
        <v>8000</v>
      </c>
      <c r="J230" s="823">
        <v>8000</v>
      </c>
      <c r="K230" s="929">
        <v>182</v>
      </c>
      <c r="L230" s="810">
        <f t="shared" si="2"/>
        <v>2.2749999999999999</v>
      </c>
    </row>
    <row r="231" spans="1:12" ht="20.100000000000001" customHeight="1" x14ac:dyDescent="0.2">
      <c r="A231" s="842" t="s">
        <v>269</v>
      </c>
      <c r="B231" s="843" t="s">
        <v>639</v>
      </c>
      <c r="C231" s="789" t="s">
        <v>709</v>
      </c>
      <c r="D231" s="922" t="s">
        <v>710</v>
      </c>
      <c r="E231" s="872" t="s">
        <v>711</v>
      </c>
      <c r="F231" s="805"/>
      <c r="G231" s="822" t="s">
        <v>418</v>
      </c>
      <c r="H231" s="924">
        <v>0</v>
      </c>
      <c r="I231" s="823">
        <v>12000</v>
      </c>
      <c r="J231" s="823">
        <v>12000</v>
      </c>
      <c r="K231" s="929">
        <v>0</v>
      </c>
      <c r="L231" s="810">
        <f t="shared" si="2"/>
        <v>0</v>
      </c>
    </row>
    <row r="232" spans="1:12" ht="20.100000000000001" customHeight="1" x14ac:dyDescent="0.2">
      <c r="A232" s="842" t="s">
        <v>269</v>
      </c>
      <c r="B232" s="843" t="s">
        <v>641</v>
      </c>
      <c r="C232" s="789" t="s">
        <v>712</v>
      </c>
      <c r="D232" s="922" t="s">
        <v>713</v>
      </c>
      <c r="E232" s="872" t="s">
        <v>225</v>
      </c>
      <c r="F232" s="805"/>
      <c r="G232" s="822" t="s">
        <v>418</v>
      </c>
      <c r="H232" s="924">
        <v>0</v>
      </c>
      <c r="I232" s="823">
        <v>1000</v>
      </c>
      <c r="J232" s="823">
        <v>1000</v>
      </c>
      <c r="K232" s="929">
        <v>0</v>
      </c>
      <c r="L232" s="810">
        <f t="shared" si="2"/>
        <v>0</v>
      </c>
    </row>
    <row r="233" spans="1:12" ht="20.100000000000001" customHeight="1" x14ac:dyDescent="0.2">
      <c r="A233" s="842" t="s">
        <v>269</v>
      </c>
      <c r="B233" s="858"/>
      <c r="C233" s="789" t="s">
        <v>714</v>
      </c>
      <c r="D233" s="911" t="s">
        <v>537</v>
      </c>
      <c r="E233" s="872" t="s">
        <v>225</v>
      </c>
      <c r="F233" s="805"/>
      <c r="G233" s="822" t="s">
        <v>418</v>
      </c>
      <c r="H233" s="924">
        <v>0</v>
      </c>
      <c r="I233" s="823">
        <v>3150</v>
      </c>
      <c r="J233" s="823">
        <v>500</v>
      </c>
      <c r="K233" s="929">
        <v>0</v>
      </c>
      <c r="L233" s="810">
        <f t="shared" si="2"/>
        <v>0</v>
      </c>
    </row>
    <row r="234" spans="1:12" ht="20.100000000000001" customHeight="1" x14ac:dyDescent="0.2">
      <c r="A234" s="842" t="s">
        <v>269</v>
      </c>
      <c r="B234" s="858"/>
      <c r="C234" s="789" t="s">
        <v>715</v>
      </c>
      <c r="D234" s="911" t="s">
        <v>716</v>
      </c>
      <c r="E234" s="872" t="s">
        <v>225</v>
      </c>
      <c r="F234" s="805"/>
      <c r="G234" s="822" t="s">
        <v>418</v>
      </c>
      <c r="H234" s="924">
        <v>0</v>
      </c>
      <c r="I234" s="823">
        <v>2000</v>
      </c>
      <c r="J234" s="823">
        <v>1812</v>
      </c>
      <c r="K234" s="929">
        <v>0</v>
      </c>
      <c r="L234" s="810">
        <f t="shared" si="2"/>
        <v>0</v>
      </c>
    </row>
    <row r="235" spans="1:12" ht="20.100000000000001" customHeight="1" x14ac:dyDescent="0.2">
      <c r="A235" s="842" t="s">
        <v>269</v>
      </c>
      <c r="B235" s="858"/>
      <c r="C235" s="789" t="s">
        <v>717</v>
      </c>
      <c r="D235" s="911" t="s">
        <v>718</v>
      </c>
      <c r="E235" s="872" t="s">
        <v>225</v>
      </c>
      <c r="F235" s="805"/>
      <c r="G235" s="822" t="s">
        <v>418</v>
      </c>
      <c r="H235" s="924">
        <v>0</v>
      </c>
      <c r="I235" s="823">
        <v>4000</v>
      </c>
      <c r="J235" s="823">
        <v>2000</v>
      </c>
      <c r="K235" s="929">
        <v>0</v>
      </c>
      <c r="L235" s="810">
        <f t="shared" si="2"/>
        <v>0</v>
      </c>
    </row>
    <row r="236" spans="1:12" ht="20.100000000000001" customHeight="1" x14ac:dyDescent="0.2">
      <c r="A236" s="842" t="s">
        <v>269</v>
      </c>
      <c r="B236" s="848"/>
      <c r="C236" s="789" t="s">
        <v>719</v>
      </c>
      <c r="D236" s="911" t="s">
        <v>720</v>
      </c>
      <c r="E236" s="872" t="s">
        <v>721</v>
      </c>
      <c r="F236" s="805"/>
      <c r="G236" s="822" t="s">
        <v>418</v>
      </c>
      <c r="H236" s="924">
        <v>0</v>
      </c>
      <c r="I236" s="823">
        <v>3650</v>
      </c>
      <c r="J236" s="823">
        <v>3650</v>
      </c>
      <c r="K236" s="929">
        <v>0</v>
      </c>
      <c r="L236" s="810">
        <f t="shared" si="2"/>
        <v>0</v>
      </c>
    </row>
    <row r="237" spans="1:12" ht="20.100000000000001" customHeight="1" x14ac:dyDescent="0.2">
      <c r="A237" s="842" t="s">
        <v>269</v>
      </c>
      <c r="B237" s="848"/>
      <c r="C237" s="789" t="s">
        <v>722</v>
      </c>
      <c r="D237" s="911" t="s">
        <v>723</v>
      </c>
      <c r="E237" s="872" t="s">
        <v>724</v>
      </c>
      <c r="F237" s="805"/>
      <c r="G237" s="822" t="s">
        <v>418</v>
      </c>
      <c r="H237" s="924">
        <v>0</v>
      </c>
      <c r="I237" s="823">
        <v>3800</v>
      </c>
      <c r="J237" s="823">
        <v>3800</v>
      </c>
      <c r="K237" s="929">
        <v>0</v>
      </c>
      <c r="L237" s="810">
        <f t="shared" si="2"/>
        <v>0</v>
      </c>
    </row>
    <row r="238" spans="1:12" ht="20.100000000000001" customHeight="1" x14ac:dyDescent="0.2">
      <c r="A238" s="842" t="s">
        <v>269</v>
      </c>
      <c r="B238" s="858"/>
      <c r="C238" s="789" t="s">
        <v>725</v>
      </c>
      <c r="D238" s="892" t="s">
        <v>726</v>
      </c>
      <c r="E238" s="872" t="s">
        <v>724</v>
      </c>
      <c r="F238" s="805"/>
      <c r="G238" s="822" t="s">
        <v>418</v>
      </c>
      <c r="H238" s="924">
        <v>0</v>
      </c>
      <c r="I238" s="823">
        <v>7200</v>
      </c>
      <c r="J238" s="823">
        <v>7200</v>
      </c>
      <c r="K238" s="929">
        <v>0</v>
      </c>
      <c r="L238" s="810">
        <f t="shared" si="2"/>
        <v>0</v>
      </c>
    </row>
    <row r="239" spans="1:12" ht="20.100000000000001" customHeight="1" x14ac:dyDescent="0.2">
      <c r="A239" s="842" t="s">
        <v>269</v>
      </c>
      <c r="B239" s="858"/>
      <c r="C239" s="789" t="s">
        <v>195</v>
      </c>
      <c r="D239" s="922" t="s">
        <v>256</v>
      </c>
      <c r="E239" s="812" t="s">
        <v>632</v>
      </c>
      <c r="F239" s="805"/>
      <c r="G239" s="822" t="s">
        <v>362</v>
      </c>
      <c r="H239" s="924">
        <v>0</v>
      </c>
      <c r="I239" s="823">
        <v>0</v>
      </c>
      <c r="J239" s="823">
        <v>35</v>
      </c>
      <c r="K239" s="929">
        <v>0</v>
      </c>
      <c r="L239" s="810">
        <f t="shared" si="2"/>
        <v>0</v>
      </c>
    </row>
    <row r="240" spans="1:12" ht="20.100000000000001" customHeight="1" x14ac:dyDescent="0.2">
      <c r="A240" s="842" t="s">
        <v>269</v>
      </c>
      <c r="B240" s="858"/>
      <c r="C240" s="789" t="s">
        <v>196</v>
      </c>
      <c r="D240" s="825" t="s">
        <v>257</v>
      </c>
      <c r="E240" s="812" t="s">
        <v>632</v>
      </c>
      <c r="F240" s="805"/>
      <c r="G240" s="822" t="s">
        <v>362</v>
      </c>
      <c r="H240" s="924">
        <v>0</v>
      </c>
      <c r="I240" s="823">
        <v>0</v>
      </c>
      <c r="J240" s="823">
        <v>13000</v>
      </c>
      <c r="K240" s="929">
        <v>0</v>
      </c>
      <c r="L240" s="810">
        <f t="shared" si="2"/>
        <v>0</v>
      </c>
    </row>
    <row r="241" spans="1:37" ht="20.100000000000001" customHeight="1" x14ac:dyDescent="0.2">
      <c r="A241" s="842" t="s">
        <v>269</v>
      </c>
      <c r="B241" s="858"/>
      <c r="C241" s="789" t="s">
        <v>635</v>
      </c>
      <c r="D241" s="825" t="s">
        <v>727</v>
      </c>
      <c r="E241" s="812" t="s">
        <v>637</v>
      </c>
      <c r="F241" s="805"/>
      <c r="G241" s="822" t="s">
        <v>362</v>
      </c>
      <c r="H241" s="924">
        <v>0</v>
      </c>
      <c r="I241" s="823">
        <v>0</v>
      </c>
      <c r="J241" s="823">
        <v>4</v>
      </c>
      <c r="K241" s="929">
        <v>0</v>
      </c>
      <c r="L241" s="810">
        <f t="shared" si="2"/>
        <v>0</v>
      </c>
    </row>
    <row r="242" spans="1:37" ht="20.100000000000001" customHeight="1" x14ac:dyDescent="0.2">
      <c r="A242" s="842" t="s">
        <v>269</v>
      </c>
      <c r="B242" s="858"/>
      <c r="C242" s="789" t="s">
        <v>262</v>
      </c>
      <c r="D242" s="825" t="s">
        <v>263</v>
      </c>
      <c r="E242" s="812" t="s">
        <v>637</v>
      </c>
      <c r="F242" s="805"/>
      <c r="G242" s="822" t="s">
        <v>362</v>
      </c>
      <c r="H242" s="924">
        <v>0</v>
      </c>
      <c r="I242" s="823">
        <v>0</v>
      </c>
      <c r="J242" s="823">
        <v>9000</v>
      </c>
      <c r="K242" s="929">
        <v>0</v>
      </c>
      <c r="L242" s="810">
        <f t="shared" si="2"/>
        <v>0</v>
      </c>
    </row>
    <row r="243" spans="1:37" ht="20.100000000000001" customHeight="1" x14ac:dyDescent="0.2">
      <c r="A243" s="842" t="s">
        <v>269</v>
      </c>
      <c r="B243" s="858"/>
      <c r="C243" s="789" t="s">
        <v>728</v>
      </c>
      <c r="D243" s="825" t="s">
        <v>729</v>
      </c>
      <c r="E243" s="812"/>
      <c r="F243" s="805"/>
      <c r="G243" s="822" t="s">
        <v>418</v>
      </c>
      <c r="H243" s="924">
        <v>0</v>
      </c>
      <c r="I243" s="823">
        <v>0</v>
      </c>
      <c r="J243" s="823">
        <v>1500</v>
      </c>
      <c r="K243" s="929">
        <v>0</v>
      </c>
      <c r="L243" s="810">
        <f t="shared" si="2"/>
        <v>0</v>
      </c>
    </row>
    <row r="244" spans="1:37" ht="20.100000000000001" customHeight="1" x14ac:dyDescent="0.2">
      <c r="A244" s="842" t="s">
        <v>269</v>
      </c>
      <c r="B244" s="858"/>
      <c r="C244" s="789" t="s">
        <v>730</v>
      </c>
      <c r="D244" s="812" t="s">
        <v>731</v>
      </c>
      <c r="E244" s="872"/>
      <c r="F244" s="805"/>
      <c r="G244" s="822" t="s">
        <v>418</v>
      </c>
      <c r="H244" s="924">
        <v>102</v>
      </c>
      <c r="I244" s="823">
        <v>0</v>
      </c>
      <c r="J244" s="823">
        <v>3500</v>
      </c>
      <c r="K244" s="929">
        <v>102</v>
      </c>
      <c r="L244" s="810">
        <f t="shared" si="2"/>
        <v>2.9142857142857146</v>
      </c>
    </row>
    <row r="245" spans="1:37" ht="20.100000000000001" customHeight="1" thickBot="1" x14ac:dyDescent="0.25">
      <c r="A245" s="842" t="s">
        <v>269</v>
      </c>
      <c r="B245" s="858"/>
      <c r="C245" s="789" t="s">
        <v>732</v>
      </c>
      <c r="D245" s="872" t="s">
        <v>733</v>
      </c>
      <c r="E245" s="872"/>
      <c r="F245" s="805"/>
      <c r="G245" s="822" t="s">
        <v>418</v>
      </c>
      <c r="H245" s="924">
        <v>0</v>
      </c>
      <c r="I245" s="823">
        <v>0</v>
      </c>
      <c r="J245" s="823">
        <v>3800</v>
      </c>
      <c r="K245" s="929">
        <v>0</v>
      </c>
      <c r="L245" s="827">
        <f t="shared" si="2"/>
        <v>0</v>
      </c>
    </row>
    <row r="246" spans="1:37" s="932" customFormat="1" ht="20.100000000000001" customHeight="1" thickBot="1" x14ac:dyDescent="0.3">
      <c r="A246" s="1000" t="s">
        <v>734</v>
      </c>
      <c r="B246" s="1001"/>
      <c r="C246" s="1001"/>
      <c r="D246" s="1001"/>
      <c r="E246" s="1001"/>
      <c r="F246" s="782"/>
      <c r="G246" s="783"/>
      <c r="H246" s="784"/>
      <c r="I246" s="785"/>
      <c r="J246" s="784"/>
      <c r="K246" s="785"/>
      <c r="L246" s="828"/>
      <c r="M246" s="787"/>
      <c r="N246" s="787"/>
      <c r="O246" s="787"/>
      <c r="P246" s="787"/>
      <c r="Q246" s="787"/>
      <c r="R246" s="787"/>
      <c r="S246" s="787"/>
      <c r="T246" s="787"/>
      <c r="U246" s="787"/>
      <c r="V246" s="787"/>
      <c r="W246" s="787"/>
      <c r="X246" s="787"/>
      <c r="Y246" s="787"/>
      <c r="Z246" s="787"/>
      <c r="AA246" s="787"/>
      <c r="AB246" s="787"/>
      <c r="AC246" s="787"/>
      <c r="AD246" s="787"/>
      <c r="AE246" s="787"/>
      <c r="AF246" s="787"/>
      <c r="AG246" s="787"/>
      <c r="AH246" s="787"/>
      <c r="AI246" s="787"/>
      <c r="AJ246" s="787"/>
      <c r="AK246" s="787"/>
    </row>
    <row r="247" spans="1:37" ht="20.100000000000001" customHeight="1" thickBot="1" x14ac:dyDescent="0.25">
      <c r="A247" s="1000" t="s">
        <v>444</v>
      </c>
      <c r="B247" s="1001"/>
      <c r="C247" s="1001"/>
      <c r="D247" s="1001"/>
      <c r="E247" s="1002"/>
      <c r="F247" s="782"/>
      <c r="G247" s="783"/>
      <c r="H247" s="784"/>
      <c r="I247" s="785"/>
      <c r="J247" s="784"/>
      <c r="K247" s="785"/>
      <c r="L247" s="828"/>
    </row>
    <row r="248" spans="1:37" ht="20.100000000000001" customHeight="1" thickBot="1" x14ac:dyDescent="0.25">
      <c r="A248" s="830" t="s">
        <v>735</v>
      </c>
      <c r="B248" s="830"/>
      <c r="C248" s="933" t="s">
        <v>736</v>
      </c>
      <c r="D248" s="934" t="s">
        <v>737</v>
      </c>
      <c r="E248" s="935"/>
      <c r="F248" s="936"/>
      <c r="G248" s="937" t="s">
        <v>373</v>
      </c>
      <c r="H248" s="938">
        <v>0</v>
      </c>
      <c r="I248" s="939">
        <v>1000</v>
      </c>
      <c r="J248" s="939">
        <v>1000</v>
      </c>
      <c r="K248" s="940">
        <v>0</v>
      </c>
      <c r="L248" s="941">
        <f t="shared" si="2"/>
        <v>0</v>
      </c>
    </row>
    <row r="249" spans="1:37" ht="20.100000000000001" customHeight="1" thickBot="1" x14ac:dyDescent="0.25">
      <c r="A249" s="1003" t="s">
        <v>676</v>
      </c>
      <c r="B249" s="1004"/>
      <c r="C249" s="1004"/>
      <c r="D249" s="1004"/>
      <c r="E249" s="1005"/>
      <c r="F249" s="942"/>
      <c r="G249" s="943"/>
      <c r="H249" s="944"/>
      <c r="I249" s="945"/>
      <c r="J249" s="944"/>
      <c r="K249" s="946"/>
      <c r="L249" s="828"/>
    </row>
    <row r="250" spans="1:37" ht="20.100000000000001" customHeight="1" x14ac:dyDescent="0.2">
      <c r="A250" s="902" t="s">
        <v>275</v>
      </c>
      <c r="B250" s="789"/>
      <c r="C250" s="789" t="s">
        <v>224</v>
      </c>
      <c r="D250" s="903" t="s">
        <v>738</v>
      </c>
      <c r="E250" s="872" t="s">
        <v>739</v>
      </c>
      <c r="F250" s="947"/>
      <c r="G250" s="822">
        <v>2015</v>
      </c>
      <c r="H250" s="924">
        <v>108.9</v>
      </c>
      <c r="I250" s="823">
        <v>2900</v>
      </c>
      <c r="J250" s="823">
        <v>2900</v>
      </c>
      <c r="K250" s="948">
        <v>109</v>
      </c>
      <c r="L250" s="810">
        <f t="shared" si="2"/>
        <v>3.7586206896551726</v>
      </c>
    </row>
    <row r="251" spans="1:37" ht="20.100000000000001" customHeight="1" x14ac:dyDescent="0.2">
      <c r="A251" s="910" t="s">
        <v>275</v>
      </c>
      <c r="B251" s="789"/>
      <c r="C251" s="789" t="s">
        <v>740</v>
      </c>
      <c r="D251" s="911" t="s">
        <v>741</v>
      </c>
      <c r="E251" s="812" t="s">
        <v>742</v>
      </c>
      <c r="F251" s="947"/>
      <c r="G251" s="822">
        <v>2015</v>
      </c>
      <c r="H251" s="924">
        <v>307.8</v>
      </c>
      <c r="I251" s="823">
        <v>3000</v>
      </c>
      <c r="J251" s="823">
        <v>1840</v>
      </c>
      <c r="K251" s="948">
        <v>308</v>
      </c>
      <c r="L251" s="810">
        <f t="shared" si="2"/>
        <v>16.739130434782609</v>
      </c>
    </row>
    <row r="252" spans="1:37" ht="20.100000000000001" customHeight="1" x14ac:dyDescent="0.2">
      <c r="A252" s="910" t="s">
        <v>275</v>
      </c>
      <c r="B252" s="789"/>
      <c r="C252" s="789" t="s">
        <v>743</v>
      </c>
      <c r="D252" s="911" t="s">
        <v>744</v>
      </c>
      <c r="E252" s="812" t="s">
        <v>745</v>
      </c>
      <c r="F252" s="949"/>
      <c r="G252" s="822">
        <v>2015</v>
      </c>
      <c r="H252" s="924">
        <v>882.1</v>
      </c>
      <c r="I252" s="823">
        <v>800</v>
      </c>
      <c r="J252" s="823">
        <v>890</v>
      </c>
      <c r="K252" s="948">
        <v>882</v>
      </c>
      <c r="L252" s="810">
        <f t="shared" si="2"/>
        <v>99.101123595505612</v>
      </c>
    </row>
    <row r="253" spans="1:37" ht="20.100000000000001" customHeight="1" x14ac:dyDescent="0.2">
      <c r="A253" s="789" t="s">
        <v>275</v>
      </c>
      <c r="B253" s="874"/>
      <c r="C253" s="800" t="s">
        <v>746</v>
      </c>
      <c r="D253" s="825" t="s">
        <v>747</v>
      </c>
      <c r="E253" s="930" t="s">
        <v>748</v>
      </c>
      <c r="F253" s="873"/>
      <c r="G253" s="822" t="s">
        <v>373</v>
      </c>
      <c r="H253" s="924">
        <v>992</v>
      </c>
      <c r="I253" s="823">
        <v>993</v>
      </c>
      <c r="J253" s="823">
        <v>993</v>
      </c>
      <c r="K253" s="948">
        <v>992</v>
      </c>
      <c r="L253" s="810">
        <v>99.9</v>
      </c>
      <c r="M253" s="950"/>
    </row>
    <row r="254" spans="1:37" s="776" customFormat="1" ht="20.100000000000001" customHeight="1" x14ac:dyDescent="0.2">
      <c r="A254" s="800" t="s">
        <v>275</v>
      </c>
      <c r="B254" s="813"/>
      <c r="C254" s="800" t="s">
        <v>749</v>
      </c>
      <c r="D254" s="825" t="s">
        <v>750</v>
      </c>
      <c r="E254" s="951" t="s">
        <v>742</v>
      </c>
      <c r="F254" s="949"/>
      <c r="G254" s="822">
        <v>2016</v>
      </c>
      <c r="H254" s="924">
        <v>0</v>
      </c>
      <c r="I254" s="823">
        <v>15000</v>
      </c>
      <c r="J254" s="823">
        <v>15000</v>
      </c>
      <c r="K254" s="948">
        <v>0</v>
      </c>
      <c r="L254" s="810"/>
      <c r="M254" s="952"/>
    </row>
    <row r="255" spans="1:37" s="776" customFormat="1" ht="20.100000000000001" customHeight="1" x14ac:dyDescent="0.2">
      <c r="A255" s="800" t="s">
        <v>275</v>
      </c>
      <c r="B255" s="813"/>
      <c r="C255" s="800" t="s">
        <v>751</v>
      </c>
      <c r="D255" s="825" t="s">
        <v>752</v>
      </c>
      <c r="E255" s="951" t="s">
        <v>745</v>
      </c>
      <c r="F255" s="949"/>
      <c r="G255" s="822">
        <v>2016</v>
      </c>
      <c r="H255" s="924">
        <v>0</v>
      </c>
      <c r="I255" s="823">
        <v>2000</v>
      </c>
      <c r="J255" s="823">
        <v>2000</v>
      </c>
      <c r="K255" s="948">
        <v>0</v>
      </c>
      <c r="L255" s="810"/>
      <c r="M255" s="952"/>
    </row>
    <row r="256" spans="1:37" s="776" customFormat="1" ht="20.100000000000001" customHeight="1" x14ac:dyDescent="0.2">
      <c r="A256" s="800" t="s">
        <v>275</v>
      </c>
      <c r="B256" s="813"/>
      <c r="C256" s="800" t="s">
        <v>753</v>
      </c>
      <c r="D256" s="825" t="s">
        <v>754</v>
      </c>
      <c r="E256" s="951" t="s">
        <v>678</v>
      </c>
      <c r="F256" s="845"/>
      <c r="G256" s="822" t="s">
        <v>373</v>
      </c>
      <c r="H256" s="924">
        <v>0</v>
      </c>
      <c r="I256" s="823">
        <v>2000</v>
      </c>
      <c r="J256" s="823">
        <v>2400</v>
      </c>
      <c r="K256" s="948">
        <v>0</v>
      </c>
      <c r="L256" s="810">
        <v>0</v>
      </c>
      <c r="M256" s="952"/>
    </row>
    <row r="257" spans="1:13" s="776" customFormat="1" ht="20.100000000000001" customHeight="1" x14ac:dyDescent="0.2">
      <c r="A257" s="800" t="s">
        <v>275</v>
      </c>
      <c r="B257" s="813"/>
      <c r="C257" s="800" t="s">
        <v>755</v>
      </c>
      <c r="D257" s="825" t="s">
        <v>756</v>
      </c>
      <c r="E257" s="951" t="s">
        <v>678</v>
      </c>
      <c r="F257" s="845"/>
      <c r="G257" s="822" t="s">
        <v>373</v>
      </c>
      <c r="H257" s="924">
        <v>960</v>
      </c>
      <c r="I257" s="823">
        <v>2500</v>
      </c>
      <c r="J257" s="823">
        <v>3600</v>
      </c>
      <c r="K257" s="948">
        <v>960</v>
      </c>
      <c r="L257" s="810">
        <v>26.67</v>
      </c>
      <c r="M257" s="950"/>
    </row>
    <row r="258" spans="1:13" s="776" customFormat="1" ht="20.100000000000001" customHeight="1" x14ac:dyDescent="0.2">
      <c r="A258" s="800" t="s">
        <v>275</v>
      </c>
      <c r="B258" s="813"/>
      <c r="C258" s="800" t="s">
        <v>757</v>
      </c>
      <c r="D258" s="825" t="s">
        <v>758</v>
      </c>
      <c r="E258" s="951" t="s">
        <v>678</v>
      </c>
      <c r="F258" s="845"/>
      <c r="G258" s="822" t="s">
        <v>373</v>
      </c>
      <c r="H258" s="924">
        <v>0</v>
      </c>
      <c r="I258" s="823">
        <v>2730</v>
      </c>
      <c r="J258" s="823">
        <v>9930</v>
      </c>
      <c r="K258" s="948">
        <v>0</v>
      </c>
      <c r="L258" s="810">
        <v>0</v>
      </c>
      <c r="M258" s="952"/>
    </row>
    <row r="259" spans="1:13" s="776" customFormat="1" ht="20.100000000000001" customHeight="1" x14ac:dyDescent="0.2">
      <c r="A259" s="800" t="s">
        <v>275</v>
      </c>
      <c r="B259" s="813"/>
      <c r="C259" s="800" t="s">
        <v>759</v>
      </c>
      <c r="D259" s="825" t="s">
        <v>760</v>
      </c>
      <c r="E259" s="951" t="s">
        <v>678</v>
      </c>
      <c r="F259" s="845"/>
      <c r="G259" s="822" t="s">
        <v>373</v>
      </c>
      <c r="H259" s="924">
        <v>0</v>
      </c>
      <c r="I259" s="823">
        <v>1000</v>
      </c>
      <c r="J259" s="823">
        <v>1200</v>
      </c>
      <c r="K259" s="948">
        <v>0</v>
      </c>
      <c r="L259" s="810">
        <v>0</v>
      </c>
    </row>
    <row r="260" spans="1:13" s="776" customFormat="1" ht="20.100000000000001" customHeight="1" x14ac:dyDescent="0.2">
      <c r="A260" s="800" t="s">
        <v>275</v>
      </c>
      <c r="B260" s="813"/>
      <c r="C260" s="800" t="s">
        <v>761</v>
      </c>
      <c r="D260" s="825" t="s">
        <v>762</v>
      </c>
      <c r="E260" s="951" t="s">
        <v>678</v>
      </c>
      <c r="F260" s="873"/>
      <c r="G260" s="822" t="s">
        <v>373</v>
      </c>
      <c r="H260" s="924">
        <v>0</v>
      </c>
      <c r="I260" s="823">
        <v>2000</v>
      </c>
      <c r="J260" s="823">
        <v>4000</v>
      </c>
      <c r="K260" s="948">
        <v>0</v>
      </c>
      <c r="L260" s="810">
        <v>0</v>
      </c>
    </row>
    <row r="261" spans="1:13" s="776" customFormat="1" ht="20.100000000000001" customHeight="1" x14ac:dyDescent="0.2">
      <c r="A261" s="800" t="s">
        <v>275</v>
      </c>
      <c r="B261" s="801"/>
      <c r="C261" s="800" t="s">
        <v>763</v>
      </c>
      <c r="D261" s="826" t="s">
        <v>764</v>
      </c>
      <c r="E261" s="951" t="s">
        <v>678</v>
      </c>
      <c r="F261" s="805"/>
      <c r="G261" s="822" t="s">
        <v>373</v>
      </c>
      <c r="H261" s="924">
        <v>0</v>
      </c>
      <c r="I261" s="823">
        <v>2000</v>
      </c>
      <c r="J261" s="823">
        <v>6200</v>
      </c>
      <c r="K261" s="948">
        <v>0</v>
      </c>
      <c r="L261" s="810">
        <v>0</v>
      </c>
    </row>
    <row r="262" spans="1:13" s="776" customFormat="1" ht="20.100000000000001" customHeight="1" x14ac:dyDescent="0.2">
      <c r="A262" s="800" t="s">
        <v>275</v>
      </c>
      <c r="B262" s="813"/>
      <c r="C262" s="800" t="s">
        <v>765</v>
      </c>
      <c r="D262" s="825" t="s">
        <v>766</v>
      </c>
      <c r="E262" s="951" t="s">
        <v>678</v>
      </c>
      <c r="F262" s="845"/>
      <c r="G262" s="822" t="s">
        <v>373</v>
      </c>
      <c r="H262" s="924">
        <v>0</v>
      </c>
      <c r="I262" s="823">
        <v>2000</v>
      </c>
      <c r="J262" s="823">
        <v>2400</v>
      </c>
      <c r="K262" s="948">
        <v>0</v>
      </c>
      <c r="L262" s="810">
        <v>0</v>
      </c>
    </row>
    <row r="263" spans="1:13" ht="20.100000000000001" customHeight="1" x14ac:dyDescent="0.2">
      <c r="A263" s="789" t="s">
        <v>275</v>
      </c>
      <c r="B263" s="813"/>
      <c r="C263" s="800" t="s">
        <v>767</v>
      </c>
      <c r="D263" s="871" t="s">
        <v>768</v>
      </c>
      <c r="E263" s="812" t="s">
        <v>678</v>
      </c>
      <c r="F263" s="873"/>
      <c r="G263" s="822" t="s">
        <v>373</v>
      </c>
      <c r="H263" s="924">
        <v>0</v>
      </c>
      <c r="I263" s="823">
        <v>100</v>
      </c>
      <c r="J263" s="823">
        <v>100</v>
      </c>
      <c r="K263" s="948">
        <v>0</v>
      </c>
      <c r="L263" s="810">
        <f t="shared" ref="L263:L270" si="3">K263/J263*100</f>
        <v>0</v>
      </c>
    </row>
    <row r="264" spans="1:13" ht="20.100000000000001" customHeight="1" x14ac:dyDescent="0.2">
      <c r="A264" s="800" t="s">
        <v>275</v>
      </c>
      <c r="B264" s="802"/>
      <c r="C264" s="800" t="s">
        <v>769</v>
      </c>
      <c r="D264" s="826" t="s">
        <v>770</v>
      </c>
      <c r="E264" s="953" t="s">
        <v>799</v>
      </c>
      <c r="F264" s="949"/>
      <c r="G264" s="822">
        <v>2016</v>
      </c>
      <c r="H264" s="924">
        <v>0</v>
      </c>
      <c r="I264" s="823">
        <v>500</v>
      </c>
      <c r="J264" s="823">
        <v>500</v>
      </c>
      <c r="K264" s="948">
        <v>0</v>
      </c>
      <c r="L264" s="810"/>
    </row>
    <row r="265" spans="1:13" ht="20.100000000000001" customHeight="1" x14ac:dyDescent="0.2">
      <c r="A265" s="800" t="s">
        <v>275</v>
      </c>
      <c r="B265" s="813"/>
      <c r="C265" s="800" t="s">
        <v>771</v>
      </c>
      <c r="D265" s="825" t="s">
        <v>772</v>
      </c>
      <c r="E265" s="812" t="s">
        <v>773</v>
      </c>
      <c r="F265" s="949"/>
      <c r="G265" s="822">
        <v>2016</v>
      </c>
      <c r="H265" s="924">
        <v>0</v>
      </c>
      <c r="I265" s="823">
        <v>1000</v>
      </c>
      <c r="J265" s="823">
        <v>1000</v>
      </c>
      <c r="K265" s="948">
        <v>0</v>
      </c>
      <c r="L265" s="810"/>
    </row>
    <row r="266" spans="1:13" ht="20.100000000000001" customHeight="1" x14ac:dyDescent="0.2">
      <c r="A266" s="800" t="s">
        <v>275</v>
      </c>
      <c r="B266" s="801"/>
      <c r="C266" s="800" t="s">
        <v>774</v>
      </c>
      <c r="D266" s="817" t="s">
        <v>775</v>
      </c>
      <c r="E266" s="812" t="s">
        <v>776</v>
      </c>
      <c r="F266" s="949"/>
      <c r="G266" s="822">
        <v>2016</v>
      </c>
      <c r="H266" s="924">
        <v>0</v>
      </c>
      <c r="I266" s="823">
        <v>1000</v>
      </c>
      <c r="J266" s="823">
        <v>1000</v>
      </c>
      <c r="K266" s="948">
        <v>0</v>
      </c>
      <c r="L266" s="810"/>
    </row>
    <row r="267" spans="1:13" s="776" customFormat="1" ht="20.100000000000001" customHeight="1" x14ac:dyDescent="0.2">
      <c r="A267" s="800" t="s">
        <v>275</v>
      </c>
      <c r="B267" s="813"/>
      <c r="C267" s="800" t="s">
        <v>777</v>
      </c>
      <c r="D267" s="911" t="s">
        <v>778</v>
      </c>
      <c r="E267" s="812" t="s">
        <v>779</v>
      </c>
      <c r="F267" s="845"/>
      <c r="G267" s="822" t="s">
        <v>373</v>
      </c>
      <c r="H267" s="924">
        <v>0</v>
      </c>
      <c r="I267" s="823">
        <v>3000</v>
      </c>
      <c r="J267" s="823">
        <v>3000</v>
      </c>
      <c r="K267" s="948">
        <v>0</v>
      </c>
      <c r="L267" s="810">
        <f t="shared" si="3"/>
        <v>0</v>
      </c>
    </row>
    <row r="268" spans="1:13" s="776" customFormat="1" ht="20.100000000000001" customHeight="1" x14ac:dyDescent="0.2">
      <c r="A268" s="800" t="s">
        <v>275</v>
      </c>
      <c r="B268" s="813"/>
      <c r="C268" s="800" t="s">
        <v>780</v>
      </c>
      <c r="D268" s="911" t="s">
        <v>781</v>
      </c>
      <c r="E268" s="812" t="s">
        <v>782</v>
      </c>
      <c r="F268" s="949"/>
      <c r="G268" s="822">
        <v>2016</v>
      </c>
      <c r="H268" s="924">
        <v>31.3</v>
      </c>
      <c r="I268" s="823">
        <v>500</v>
      </c>
      <c r="J268" s="823">
        <v>500</v>
      </c>
      <c r="K268" s="948">
        <v>31</v>
      </c>
      <c r="L268" s="810">
        <f t="shared" si="3"/>
        <v>6.2</v>
      </c>
    </row>
    <row r="269" spans="1:13" s="776" customFormat="1" ht="20.100000000000001" customHeight="1" x14ac:dyDescent="0.2">
      <c r="A269" s="800" t="s">
        <v>275</v>
      </c>
      <c r="B269" s="813"/>
      <c r="C269" s="800" t="s">
        <v>783</v>
      </c>
      <c r="D269" s="911" t="s">
        <v>784</v>
      </c>
      <c r="E269" s="812" t="s">
        <v>225</v>
      </c>
      <c r="F269" s="949"/>
      <c r="G269" s="822">
        <v>2016</v>
      </c>
      <c r="H269" s="924">
        <v>0</v>
      </c>
      <c r="I269" s="823">
        <v>0</v>
      </c>
      <c r="J269" s="823">
        <v>6000</v>
      </c>
      <c r="K269" s="948">
        <v>0</v>
      </c>
      <c r="L269" s="810"/>
    </row>
    <row r="270" spans="1:13" s="776" customFormat="1" ht="20.100000000000001" customHeight="1" thickBot="1" x14ac:dyDescent="0.25">
      <c r="A270" s="851" t="s">
        <v>275</v>
      </c>
      <c r="B270" s="954"/>
      <c r="C270" s="851" t="s">
        <v>785</v>
      </c>
      <c r="D270" s="906" t="s">
        <v>786</v>
      </c>
      <c r="E270" s="880" t="s">
        <v>225</v>
      </c>
      <c r="F270" s="955"/>
      <c r="G270" s="882">
        <v>2016</v>
      </c>
      <c r="H270" s="956">
        <v>79.599999999999994</v>
      </c>
      <c r="I270" s="883">
        <v>0</v>
      </c>
      <c r="J270" s="883">
        <v>79.599999999999994</v>
      </c>
      <c r="K270" s="957">
        <v>0</v>
      </c>
      <c r="L270" s="856">
        <f t="shared" si="3"/>
        <v>0</v>
      </c>
    </row>
    <row r="272" spans="1:13" ht="17.25" customHeight="1" x14ac:dyDescent="0.2">
      <c r="A272" s="958"/>
      <c r="B272" s="958"/>
      <c r="C272" s="1006"/>
      <c r="D272" s="859"/>
      <c r="E272" s="859"/>
      <c r="F272" s="959"/>
    </row>
    <row r="273" spans="1:6" ht="17.25" customHeight="1" x14ac:dyDescent="0.2">
      <c r="A273" s="958"/>
      <c r="B273" s="958"/>
      <c r="C273" s="1006"/>
      <c r="D273" s="859"/>
      <c r="E273" s="859"/>
      <c r="F273" s="959"/>
    </row>
    <row r="274" spans="1:6" x14ac:dyDescent="0.2">
      <c r="A274" s="958"/>
      <c r="B274" s="958"/>
      <c r="C274" s="958"/>
      <c r="D274" s="859"/>
      <c r="E274" s="859"/>
      <c r="F274" s="959"/>
    </row>
    <row r="275" spans="1:6" x14ac:dyDescent="0.2">
      <c r="A275" s="958"/>
      <c r="B275" s="958"/>
      <c r="C275" s="993"/>
      <c r="D275" s="994"/>
      <c r="E275" s="859"/>
      <c r="F275" s="959"/>
    </row>
    <row r="276" spans="1:6" x14ac:dyDescent="0.2">
      <c r="A276" s="958"/>
      <c r="B276" s="958"/>
      <c r="C276" s="958"/>
      <c r="D276" s="859"/>
      <c r="E276" s="859"/>
    </row>
    <row r="278" spans="1:6" x14ac:dyDescent="0.2">
      <c r="C278" s="958"/>
      <c r="D278" s="859"/>
      <c r="E278" s="859"/>
    </row>
  </sheetData>
  <mergeCells count="63">
    <mergeCell ref="H56:H57"/>
    <mergeCell ref="I56:J56"/>
    <mergeCell ref="K56:K57"/>
    <mergeCell ref="L4:L5"/>
    <mergeCell ref="A6:E6"/>
    <mergeCell ref="A7:E7"/>
    <mergeCell ref="A38:E38"/>
    <mergeCell ref="A40:E40"/>
    <mergeCell ref="I4:J4"/>
    <mergeCell ref="K4:K5"/>
    <mergeCell ref="A41:E41"/>
    <mergeCell ref="A4:E4"/>
    <mergeCell ref="F4:F5"/>
    <mergeCell ref="G4:G5"/>
    <mergeCell ref="H4:H5"/>
    <mergeCell ref="A166:E166"/>
    <mergeCell ref="A170:E170"/>
    <mergeCell ref="A172:E172"/>
    <mergeCell ref="L56:L57"/>
    <mergeCell ref="A59:E59"/>
    <mergeCell ref="A60:E60"/>
    <mergeCell ref="A63:E63"/>
    <mergeCell ref="A110:E110"/>
    <mergeCell ref="F110:F111"/>
    <mergeCell ref="G110:G111"/>
    <mergeCell ref="H110:H111"/>
    <mergeCell ref="I110:J110"/>
    <mergeCell ref="K110:K111"/>
    <mergeCell ref="A56:E56"/>
    <mergeCell ref="F56:F57"/>
    <mergeCell ref="G56:G57"/>
    <mergeCell ref="A200:E200"/>
    <mergeCell ref="A215:E215"/>
    <mergeCell ref="F215:F216"/>
    <mergeCell ref="A189:E189"/>
    <mergeCell ref="L110:L111"/>
    <mergeCell ref="A112:E112"/>
    <mergeCell ref="A113:E113"/>
    <mergeCell ref="A156:E156"/>
    <mergeCell ref="A163:E163"/>
    <mergeCell ref="F163:F164"/>
    <mergeCell ref="G163:G164"/>
    <mergeCell ref="H163:H164"/>
    <mergeCell ref="I163:J163"/>
    <mergeCell ref="K163:K164"/>
    <mergeCell ref="L163:L164"/>
    <mergeCell ref="A165:E165"/>
    <mergeCell ref="J2:L2"/>
    <mergeCell ref="C275:D275"/>
    <mergeCell ref="G215:G216"/>
    <mergeCell ref="H215:H216"/>
    <mergeCell ref="I215:J215"/>
    <mergeCell ref="K215:K216"/>
    <mergeCell ref="A218:E218"/>
    <mergeCell ref="A246:E246"/>
    <mergeCell ref="A247:E247"/>
    <mergeCell ref="A249:E249"/>
    <mergeCell ref="C272:C273"/>
    <mergeCell ref="L215:L216"/>
    <mergeCell ref="A217:E217"/>
    <mergeCell ref="A190:E190"/>
    <mergeCell ref="A192:E192"/>
    <mergeCell ref="A199:E199"/>
  </mergeCells>
  <printOptions horizontalCentered="1"/>
  <pageMargins left="0.39370078740157483" right="0.39370078740157483" top="0.19685039370078741" bottom="0.19685039370078741" header="0.19685039370078741" footer="0.19685039370078741"/>
  <pageSetup paperSize="9" scale="50" fitToWidth="0" fitToHeight="0" orientation="landscape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Z35"/>
  <sheetViews>
    <sheetView zoomScale="95" workbookViewId="0">
      <selection activeCell="N12" sqref="N12"/>
    </sheetView>
  </sheetViews>
  <sheetFormatPr defaultRowHeight="12.75" x14ac:dyDescent="0.2"/>
  <cols>
    <col min="1" max="1" width="39.7109375" style="3" customWidth="1"/>
    <col min="2" max="2" width="9.42578125" style="3" customWidth="1"/>
    <col min="3" max="3" width="9.5703125" style="3" customWidth="1"/>
    <col min="4" max="4" width="10.42578125" style="3" customWidth="1"/>
    <col min="5" max="6" width="9.85546875" style="3" customWidth="1"/>
    <col min="7" max="7" width="10.140625" style="3" customWidth="1"/>
    <col min="8" max="8" width="10.28515625" style="3" customWidth="1"/>
    <col min="9" max="9" width="9.28515625" style="3" customWidth="1"/>
    <col min="10" max="10" width="10.140625" style="3" customWidth="1"/>
    <col min="11" max="11" width="9.85546875" style="3" customWidth="1"/>
    <col min="12" max="12" width="10.42578125" style="3" customWidth="1"/>
    <col min="13" max="13" width="9.42578125" style="10" customWidth="1"/>
    <col min="14" max="14" width="25" style="3" customWidth="1"/>
    <col min="15" max="256" width="9.140625" style="3"/>
    <col min="257" max="257" width="32.85546875" style="3" customWidth="1"/>
    <col min="258" max="258" width="9.85546875" style="3" customWidth="1"/>
    <col min="259" max="259" width="9.5703125" style="3" customWidth="1"/>
    <col min="260" max="260" width="10.42578125" style="3" customWidth="1"/>
    <col min="261" max="261" width="11.28515625" style="3" customWidth="1"/>
    <col min="262" max="262" width="9.85546875" style="3" customWidth="1"/>
    <col min="263" max="263" width="10.140625" style="3" customWidth="1"/>
    <col min="264" max="264" width="10.28515625" style="3" customWidth="1"/>
    <col min="265" max="265" width="9.28515625" style="3" customWidth="1"/>
    <col min="266" max="266" width="10.140625" style="3" customWidth="1"/>
    <col min="267" max="267" width="9.85546875" style="3" customWidth="1"/>
    <col min="268" max="268" width="10.42578125" style="3" customWidth="1"/>
    <col min="269" max="269" width="10.28515625" style="3" customWidth="1"/>
    <col min="270" max="270" width="25" style="3" customWidth="1"/>
    <col min="271" max="512" width="9.140625" style="3"/>
    <col min="513" max="513" width="32.85546875" style="3" customWidth="1"/>
    <col min="514" max="514" width="9.85546875" style="3" customWidth="1"/>
    <col min="515" max="515" width="9.5703125" style="3" customWidth="1"/>
    <col min="516" max="516" width="10.42578125" style="3" customWidth="1"/>
    <col min="517" max="517" width="11.28515625" style="3" customWidth="1"/>
    <col min="518" max="518" width="9.85546875" style="3" customWidth="1"/>
    <col min="519" max="519" width="10.140625" style="3" customWidth="1"/>
    <col min="520" max="520" width="10.28515625" style="3" customWidth="1"/>
    <col min="521" max="521" width="9.28515625" style="3" customWidth="1"/>
    <col min="522" max="522" width="10.140625" style="3" customWidth="1"/>
    <col min="523" max="523" width="9.85546875" style="3" customWidth="1"/>
    <col min="524" max="524" width="10.42578125" style="3" customWidth="1"/>
    <col min="525" max="525" width="10.28515625" style="3" customWidth="1"/>
    <col min="526" max="526" width="25" style="3" customWidth="1"/>
    <col min="527" max="768" width="9.140625" style="3"/>
    <col min="769" max="769" width="32.85546875" style="3" customWidth="1"/>
    <col min="770" max="770" width="9.85546875" style="3" customWidth="1"/>
    <col min="771" max="771" width="9.5703125" style="3" customWidth="1"/>
    <col min="772" max="772" width="10.42578125" style="3" customWidth="1"/>
    <col min="773" max="773" width="11.28515625" style="3" customWidth="1"/>
    <col min="774" max="774" width="9.85546875" style="3" customWidth="1"/>
    <col min="775" max="775" width="10.140625" style="3" customWidth="1"/>
    <col min="776" max="776" width="10.28515625" style="3" customWidth="1"/>
    <col min="777" max="777" width="9.28515625" style="3" customWidth="1"/>
    <col min="778" max="778" width="10.140625" style="3" customWidth="1"/>
    <col min="779" max="779" width="9.85546875" style="3" customWidth="1"/>
    <col min="780" max="780" width="10.42578125" style="3" customWidth="1"/>
    <col min="781" max="781" width="10.28515625" style="3" customWidth="1"/>
    <col min="782" max="782" width="25" style="3" customWidth="1"/>
    <col min="783" max="1024" width="9.140625" style="3"/>
    <col min="1025" max="1025" width="32.85546875" style="3" customWidth="1"/>
    <col min="1026" max="1026" width="9.85546875" style="3" customWidth="1"/>
    <col min="1027" max="1027" width="9.5703125" style="3" customWidth="1"/>
    <col min="1028" max="1028" width="10.42578125" style="3" customWidth="1"/>
    <col min="1029" max="1029" width="11.28515625" style="3" customWidth="1"/>
    <col min="1030" max="1030" width="9.85546875" style="3" customWidth="1"/>
    <col min="1031" max="1031" width="10.140625" style="3" customWidth="1"/>
    <col min="1032" max="1032" width="10.28515625" style="3" customWidth="1"/>
    <col min="1033" max="1033" width="9.28515625" style="3" customWidth="1"/>
    <col min="1034" max="1034" width="10.140625" style="3" customWidth="1"/>
    <col min="1035" max="1035" width="9.85546875" style="3" customWidth="1"/>
    <col min="1036" max="1036" width="10.42578125" style="3" customWidth="1"/>
    <col min="1037" max="1037" width="10.28515625" style="3" customWidth="1"/>
    <col min="1038" max="1038" width="25" style="3" customWidth="1"/>
    <col min="1039" max="1280" width="9.140625" style="3"/>
    <col min="1281" max="1281" width="32.85546875" style="3" customWidth="1"/>
    <col min="1282" max="1282" width="9.85546875" style="3" customWidth="1"/>
    <col min="1283" max="1283" width="9.5703125" style="3" customWidth="1"/>
    <col min="1284" max="1284" width="10.42578125" style="3" customWidth="1"/>
    <col min="1285" max="1285" width="11.28515625" style="3" customWidth="1"/>
    <col min="1286" max="1286" width="9.85546875" style="3" customWidth="1"/>
    <col min="1287" max="1287" width="10.140625" style="3" customWidth="1"/>
    <col min="1288" max="1288" width="10.28515625" style="3" customWidth="1"/>
    <col min="1289" max="1289" width="9.28515625" style="3" customWidth="1"/>
    <col min="1290" max="1290" width="10.140625" style="3" customWidth="1"/>
    <col min="1291" max="1291" width="9.85546875" style="3" customWidth="1"/>
    <col min="1292" max="1292" width="10.42578125" style="3" customWidth="1"/>
    <col min="1293" max="1293" width="10.28515625" style="3" customWidth="1"/>
    <col min="1294" max="1294" width="25" style="3" customWidth="1"/>
    <col min="1295" max="1536" width="9.140625" style="3"/>
    <col min="1537" max="1537" width="32.85546875" style="3" customWidth="1"/>
    <col min="1538" max="1538" width="9.85546875" style="3" customWidth="1"/>
    <col min="1539" max="1539" width="9.5703125" style="3" customWidth="1"/>
    <col min="1540" max="1540" width="10.42578125" style="3" customWidth="1"/>
    <col min="1541" max="1541" width="11.28515625" style="3" customWidth="1"/>
    <col min="1542" max="1542" width="9.85546875" style="3" customWidth="1"/>
    <col min="1543" max="1543" width="10.140625" style="3" customWidth="1"/>
    <col min="1544" max="1544" width="10.28515625" style="3" customWidth="1"/>
    <col min="1545" max="1545" width="9.28515625" style="3" customWidth="1"/>
    <col min="1546" max="1546" width="10.140625" style="3" customWidth="1"/>
    <col min="1547" max="1547" width="9.85546875" style="3" customWidth="1"/>
    <col min="1548" max="1548" width="10.42578125" style="3" customWidth="1"/>
    <col min="1549" max="1549" width="10.28515625" style="3" customWidth="1"/>
    <col min="1550" max="1550" width="25" style="3" customWidth="1"/>
    <col min="1551" max="1792" width="9.140625" style="3"/>
    <col min="1793" max="1793" width="32.85546875" style="3" customWidth="1"/>
    <col min="1794" max="1794" width="9.85546875" style="3" customWidth="1"/>
    <col min="1795" max="1795" width="9.5703125" style="3" customWidth="1"/>
    <col min="1796" max="1796" width="10.42578125" style="3" customWidth="1"/>
    <col min="1797" max="1797" width="11.28515625" style="3" customWidth="1"/>
    <col min="1798" max="1798" width="9.85546875" style="3" customWidth="1"/>
    <col min="1799" max="1799" width="10.140625" style="3" customWidth="1"/>
    <col min="1800" max="1800" width="10.28515625" style="3" customWidth="1"/>
    <col min="1801" max="1801" width="9.28515625" style="3" customWidth="1"/>
    <col min="1802" max="1802" width="10.140625" style="3" customWidth="1"/>
    <col min="1803" max="1803" width="9.85546875" style="3" customWidth="1"/>
    <col min="1804" max="1804" width="10.42578125" style="3" customWidth="1"/>
    <col min="1805" max="1805" width="10.28515625" style="3" customWidth="1"/>
    <col min="1806" max="1806" width="25" style="3" customWidth="1"/>
    <col min="1807" max="2048" width="9.140625" style="3"/>
    <col min="2049" max="2049" width="32.85546875" style="3" customWidth="1"/>
    <col min="2050" max="2050" width="9.85546875" style="3" customWidth="1"/>
    <col min="2051" max="2051" width="9.5703125" style="3" customWidth="1"/>
    <col min="2052" max="2052" width="10.42578125" style="3" customWidth="1"/>
    <col min="2053" max="2053" width="11.28515625" style="3" customWidth="1"/>
    <col min="2054" max="2054" width="9.85546875" style="3" customWidth="1"/>
    <col min="2055" max="2055" width="10.140625" style="3" customWidth="1"/>
    <col min="2056" max="2056" width="10.28515625" style="3" customWidth="1"/>
    <col min="2057" max="2057" width="9.28515625" style="3" customWidth="1"/>
    <col min="2058" max="2058" width="10.140625" style="3" customWidth="1"/>
    <col min="2059" max="2059" width="9.85546875" style="3" customWidth="1"/>
    <col min="2060" max="2060" width="10.42578125" style="3" customWidth="1"/>
    <col min="2061" max="2061" width="10.28515625" style="3" customWidth="1"/>
    <col min="2062" max="2062" width="25" style="3" customWidth="1"/>
    <col min="2063" max="2304" width="9.140625" style="3"/>
    <col min="2305" max="2305" width="32.85546875" style="3" customWidth="1"/>
    <col min="2306" max="2306" width="9.85546875" style="3" customWidth="1"/>
    <col min="2307" max="2307" width="9.5703125" style="3" customWidth="1"/>
    <col min="2308" max="2308" width="10.42578125" style="3" customWidth="1"/>
    <col min="2309" max="2309" width="11.28515625" style="3" customWidth="1"/>
    <col min="2310" max="2310" width="9.85546875" style="3" customWidth="1"/>
    <col min="2311" max="2311" width="10.140625" style="3" customWidth="1"/>
    <col min="2312" max="2312" width="10.28515625" style="3" customWidth="1"/>
    <col min="2313" max="2313" width="9.28515625" style="3" customWidth="1"/>
    <col min="2314" max="2314" width="10.140625" style="3" customWidth="1"/>
    <col min="2315" max="2315" width="9.85546875" style="3" customWidth="1"/>
    <col min="2316" max="2316" width="10.42578125" style="3" customWidth="1"/>
    <col min="2317" max="2317" width="10.28515625" style="3" customWidth="1"/>
    <col min="2318" max="2318" width="25" style="3" customWidth="1"/>
    <col min="2319" max="2560" width="9.140625" style="3"/>
    <col min="2561" max="2561" width="32.85546875" style="3" customWidth="1"/>
    <col min="2562" max="2562" width="9.85546875" style="3" customWidth="1"/>
    <col min="2563" max="2563" width="9.5703125" style="3" customWidth="1"/>
    <col min="2564" max="2564" width="10.42578125" style="3" customWidth="1"/>
    <col min="2565" max="2565" width="11.28515625" style="3" customWidth="1"/>
    <col min="2566" max="2566" width="9.85546875" style="3" customWidth="1"/>
    <col min="2567" max="2567" width="10.140625" style="3" customWidth="1"/>
    <col min="2568" max="2568" width="10.28515625" style="3" customWidth="1"/>
    <col min="2569" max="2569" width="9.28515625" style="3" customWidth="1"/>
    <col min="2570" max="2570" width="10.140625" style="3" customWidth="1"/>
    <col min="2571" max="2571" width="9.85546875" style="3" customWidth="1"/>
    <col min="2572" max="2572" width="10.42578125" style="3" customWidth="1"/>
    <col min="2573" max="2573" width="10.28515625" style="3" customWidth="1"/>
    <col min="2574" max="2574" width="25" style="3" customWidth="1"/>
    <col min="2575" max="2816" width="9.140625" style="3"/>
    <col min="2817" max="2817" width="32.85546875" style="3" customWidth="1"/>
    <col min="2818" max="2818" width="9.85546875" style="3" customWidth="1"/>
    <col min="2819" max="2819" width="9.5703125" style="3" customWidth="1"/>
    <col min="2820" max="2820" width="10.42578125" style="3" customWidth="1"/>
    <col min="2821" max="2821" width="11.28515625" style="3" customWidth="1"/>
    <col min="2822" max="2822" width="9.85546875" style="3" customWidth="1"/>
    <col min="2823" max="2823" width="10.140625" style="3" customWidth="1"/>
    <col min="2824" max="2824" width="10.28515625" style="3" customWidth="1"/>
    <col min="2825" max="2825" width="9.28515625" style="3" customWidth="1"/>
    <col min="2826" max="2826" width="10.140625" style="3" customWidth="1"/>
    <col min="2827" max="2827" width="9.85546875" style="3" customWidth="1"/>
    <col min="2828" max="2828" width="10.42578125" style="3" customWidth="1"/>
    <col min="2829" max="2829" width="10.28515625" style="3" customWidth="1"/>
    <col min="2830" max="2830" width="25" style="3" customWidth="1"/>
    <col min="2831" max="3072" width="9.140625" style="3"/>
    <col min="3073" max="3073" width="32.85546875" style="3" customWidth="1"/>
    <col min="3074" max="3074" width="9.85546875" style="3" customWidth="1"/>
    <col min="3075" max="3075" width="9.5703125" style="3" customWidth="1"/>
    <col min="3076" max="3076" width="10.42578125" style="3" customWidth="1"/>
    <col min="3077" max="3077" width="11.28515625" style="3" customWidth="1"/>
    <col min="3078" max="3078" width="9.85546875" style="3" customWidth="1"/>
    <col min="3079" max="3079" width="10.140625" style="3" customWidth="1"/>
    <col min="3080" max="3080" width="10.28515625" style="3" customWidth="1"/>
    <col min="3081" max="3081" width="9.28515625" style="3" customWidth="1"/>
    <col min="3082" max="3082" width="10.140625" style="3" customWidth="1"/>
    <col min="3083" max="3083" width="9.85546875" style="3" customWidth="1"/>
    <col min="3084" max="3084" width="10.42578125" style="3" customWidth="1"/>
    <col min="3085" max="3085" width="10.28515625" style="3" customWidth="1"/>
    <col min="3086" max="3086" width="25" style="3" customWidth="1"/>
    <col min="3087" max="3328" width="9.140625" style="3"/>
    <col min="3329" max="3329" width="32.85546875" style="3" customWidth="1"/>
    <col min="3330" max="3330" width="9.85546875" style="3" customWidth="1"/>
    <col min="3331" max="3331" width="9.5703125" style="3" customWidth="1"/>
    <col min="3332" max="3332" width="10.42578125" style="3" customWidth="1"/>
    <col min="3333" max="3333" width="11.28515625" style="3" customWidth="1"/>
    <col min="3334" max="3334" width="9.85546875" style="3" customWidth="1"/>
    <col min="3335" max="3335" width="10.140625" style="3" customWidth="1"/>
    <col min="3336" max="3336" width="10.28515625" style="3" customWidth="1"/>
    <col min="3337" max="3337" width="9.28515625" style="3" customWidth="1"/>
    <col min="3338" max="3338" width="10.140625" style="3" customWidth="1"/>
    <col min="3339" max="3339" width="9.85546875" style="3" customWidth="1"/>
    <col min="3340" max="3340" width="10.42578125" style="3" customWidth="1"/>
    <col min="3341" max="3341" width="10.28515625" style="3" customWidth="1"/>
    <col min="3342" max="3342" width="25" style="3" customWidth="1"/>
    <col min="3343" max="3584" width="9.140625" style="3"/>
    <col min="3585" max="3585" width="32.85546875" style="3" customWidth="1"/>
    <col min="3586" max="3586" width="9.85546875" style="3" customWidth="1"/>
    <col min="3587" max="3587" width="9.5703125" style="3" customWidth="1"/>
    <col min="3588" max="3588" width="10.42578125" style="3" customWidth="1"/>
    <col min="3589" max="3589" width="11.28515625" style="3" customWidth="1"/>
    <col min="3590" max="3590" width="9.85546875" style="3" customWidth="1"/>
    <col min="3591" max="3591" width="10.140625" style="3" customWidth="1"/>
    <col min="3592" max="3592" width="10.28515625" style="3" customWidth="1"/>
    <col min="3593" max="3593" width="9.28515625" style="3" customWidth="1"/>
    <col min="3594" max="3594" width="10.140625" style="3" customWidth="1"/>
    <col min="3595" max="3595" width="9.85546875" style="3" customWidth="1"/>
    <col min="3596" max="3596" width="10.42578125" style="3" customWidth="1"/>
    <col min="3597" max="3597" width="10.28515625" style="3" customWidth="1"/>
    <col min="3598" max="3598" width="25" style="3" customWidth="1"/>
    <col min="3599" max="3840" width="9.140625" style="3"/>
    <col min="3841" max="3841" width="32.85546875" style="3" customWidth="1"/>
    <col min="3842" max="3842" width="9.85546875" style="3" customWidth="1"/>
    <col min="3843" max="3843" width="9.5703125" style="3" customWidth="1"/>
    <col min="3844" max="3844" width="10.42578125" style="3" customWidth="1"/>
    <col min="3845" max="3845" width="11.28515625" style="3" customWidth="1"/>
    <col min="3846" max="3846" width="9.85546875" style="3" customWidth="1"/>
    <col min="3847" max="3847" width="10.140625" style="3" customWidth="1"/>
    <col min="3848" max="3848" width="10.28515625" style="3" customWidth="1"/>
    <col min="3849" max="3849" width="9.28515625" style="3" customWidth="1"/>
    <col min="3850" max="3850" width="10.140625" style="3" customWidth="1"/>
    <col min="3851" max="3851" width="9.85546875" style="3" customWidth="1"/>
    <col min="3852" max="3852" width="10.42578125" style="3" customWidth="1"/>
    <col min="3853" max="3853" width="10.28515625" style="3" customWidth="1"/>
    <col min="3854" max="3854" width="25" style="3" customWidth="1"/>
    <col min="3855" max="4096" width="9.140625" style="3"/>
    <col min="4097" max="4097" width="32.85546875" style="3" customWidth="1"/>
    <col min="4098" max="4098" width="9.85546875" style="3" customWidth="1"/>
    <col min="4099" max="4099" width="9.5703125" style="3" customWidth="1"/>
    <col min="4100" max="4100" width="10.42578125" style="3" customWidth="1"/>
    <col min="4101" max="4101" width="11.28515625" style="3" customWidth="1"/>
    <col min="4102" max="4102" width="9.85546875" style="3" customWidth="1"/>
    <col min="4103" max="4103" width="10.140625" style="3" customWidth="1"/>
    <col min="4104" max="4104" width="10.28515625" style="3" customWidth="1"/>
    <col min="4105" max="4105" width="9.28515625" style="3" customWidth="1"/>
    <col min="4106" max="4106" width="10.140625" style="3" customWidth="1"/>
    <col min="4107" max="4107" width="9.85546875" style="3" customWidth="1"/>
    <col min="4108" max="4108" width="10.42578125" style="3" customWidth="1"/>
    <col min="4109" max="4109" width="10.28515625" style="3" customWidth="1"/>
    <col min="4110" max="4110" width="25" style="3" customWidth="1"/>
    <col min="4111" max="4352" width="9.140625" style="3"/>
    <col min="4353" max="4353" width="32.85546875" style="3" customWidth="1"/>
    <col min="4354" max="4354" width="9.85546875" style="3" customWidth="1"/>
    <col min="4355" max="4355" width="9.5703125" style="3" customWidth="1"/>
    <col min="4356" max="4356" width="10.42578125" style="3" customWidth="1"/>
    <col min="4357" max="4357" width="11.28515625" style="3" customWidth="1"/>
    <col min="4358" max="4358" width="9.85546875" style="3" customWidth="1"/>
    <col min="4359" max="4359" width="10.140625" style="3" customWidth="1"/>
    <col min="4360" max="4360" width="10.28515625" style="3" customWidth="1"/>
    <col min="4361" max="4361" width="9.28515625" style="3" customWidth="1"/>
    <col min="4362" max="4362" width="10.140625" style="3" customWidth="1"/>
    <col min="4363" max="4363" width="9.85546875" style="3" customWidth="1"/>
    <col min="4364" max="4364" width="10.42578125" style="3" customWidth="1"/>
    <col min="4365" max="4365" width="10.28515625" style="3" customWidth="1"/>
    <col min="4366" max="4366" width="25" style="3" customWidth="1"/>
    <col min="4367" max="4608" width="9.140625" style="3"/>
    <col min="4609" max="4609" width="32.85546875" style="3" customWidth="1"/>
    <col min="4610" max="4610" width="9.85546875" style="3" customWidth="1"/>
    <col min="4611" max="4611" width="9.5703125" style="3" customWidth="1"/>
    <col min="4612" max="4612" width="10.42578125" style="3" customWidth="1"/>
    <col min="4613" max="4613" width="11.28515625" style="3" customWidth="1"/>
    <col min="4614" max="4614" width="9.85546875" style="3" customWidth="1"/>
    <col min="4615" max="4615" width="10.140625" style="3" customWidth="1"/>
    <col min="4616" max="4616" width="10.28515625" style="3" customWidth="1"/>
    <col min="4617" max="4617" width="9.28515625" style="3" customWidth="1"/>
    <col min="4618" max="4618" width="10.140625" style="3" customWidth="1"/>
    <col min="4619" max="4619" width="9.85546875" style="3" customWidth="1"/>
    <col min="4620" max="4620" width="10.42578125" style="3" customWidth="1"/>
    <col min="4621" max="4621" width="10.28515625" style="3" customWidth="1"/>
    <col min="4622" max="4622" width="25" style="3" customWidth="1"/>
    <col min="4623" max="4864" width="9.140625" style="3"/>
    <col min="4865" max="4865" width="32.85546875" style="3" customWidth="1"/>
    <col min="4866" max="4866" width="9.85546875" style="3" customWidth="1"/>
    <col min="4867" max="4867" width="9.5703125" style="3" customWidth="1"/>
    <col min="4868" max="4868" width="10.42578125" style="3" customWidth="1"/>
    <col min="4869" max="4869" width="11.28515625" style="3" customWidth="1"/>
    <col min="4870" max="4870" width="9.85546875" style="3" customWidth="1"/>
    <col min="4871" max="4871" width="10.140625" style="3" customWidth="1"/>
    <col min="4872" max="4872" width="10.28515625" style="3" customWidth="1"/>
    <col min="4873" max="4873" width="9.28515625" style="3" customWidth="1"/>
    <col min="4874" max="4874" width="10.140625" style="3" customWidth="1"/>
    <col min="4875" max="4875" width="9.85546875" style="3" customWidth="1"/>
    <col min="4876" max="4876" width="10.42578125" style="3" customWidth="1"/>
    <col min="4877" max="4877" width="10.28515625" style="3" customWidth="1"/>
    <col min="4878" max="4878" width="25" style="3" customWidth="1"/>
    <col min="4879" max="5120" width="9.140625" style="3"/>
    <col min="5121" max="5121" width="32.85546875" style="3" customWidth="1"/>
    <col min="5122" max="5122" width="9.85546875" style="3" customWidth="1"/>
    <col min="5123" max="5123" width="9.5703125" style="3" customWidth="1"/>
    <col min="5124" max="5124" width="10.42578125" style="3" customWidth="1"/>
    <col min="5125" max="5125" width="11.28515625" style="3" customWidth="1"/>
    <col min="5126" max="5126" width="9.85546875" style="3" customWidth="1"/>
    <col min="5127" max="5127" width="10.140625" style="3" customWidth="1"/>
    <col min="5128" max="5128" width="10.28515625" style="3" customWidth="1"/>
    <col min="5129" max="5129" width="9.28515625" style="3" customWidth="1"/>
    <col min="5130" max="5130" width="10.140625" style="3" customWidth="1"/>
    <col min="5131" max="5131" width="9.85546875" style="3" customWidth="1"/>
    <col min="5132" max="5132" width="10.42578125" style="3" customWidth="1"/>
    <col min="5133" max="5133" width="10.28515625" style="3" customWidth="1"/>
    <col min="5134" max="5134" width="25" style="3" customWidth="1"/>
    <col min="5135" max="5376" width="9.140625" style="3"/>
    <col min="5377" max="5377" width="32.85546875" style="3" customWidth="1"/>
    <col min="5378" max="5378" width="9.85546875" style="3" customWidth="1"/>
    <col min="5379" max="5379" width="9.5703125" style="3" customWidth="1"/>
    <col min="5380" max="5380" width="10.42578125" style="3" customWidth="1"/>
    <col min="5381" max="5381" width="11.28515625" style="3" customWidth="1"/>
    <col min="5382" max="5382" width="9.85546875" style="3" customWidth="1"/>
    <col min="5383" max="5383" width="10.140625" style="3" customWidth="1"/>
    <col min="5384" max="5384" width="10.28515625" style="3" customWidth="1"/>
    <col min="5385" max="5385" width="9.28515625" style="3" customWidth="1"/>
    <col min="5386" max="5386" width="10.140625" style="3" customWidth="1"/>
    <col min="5387" max="5387" width="9.85546875" style="3" customWidth="1"/>
    <col min="5388" max="5388" width="10.42578125" style="3" customWidth="1"/>
    <col min="5389" max="5389" width="10.28515625" style="3" customWidth="1"/>
    <col min="5390" max="5390" width="25" style="3" customWidth="1"/>
    <col min="5391" max="5632" width="9.140625" style="3"/>
    <col min="5633" max="5633" width="32.85546875" style="3" customWidth="1"/>
    <col min="5634" max="5634" width="9.85546875" style="3" customWidth="1"/>
    <col min="5635" max="5635" width="9.5703125" style="3" customWidth="1"/>
    <col min="5636" max="5636" width="10.42578125" style="3" customWidth="1"/>
    <col min="5637" max="5637" width="11.28515625" style="3" customWidth="1"/>
    <col min="5638" max="5638" width="9.85546875" style="3" customWidth="1"/>
    <col min="5639" max="5639" width="10.140625" style="3" customWidth="1"/>
    <col min="5640" max="5640" width="10.28515625" style="3" customWidth="1"/>
    <col min="5641" max="5641" width="9.28515625" style="3" customWidth="1"/>
    <col min="5642" max="5642" width="10.140625" style="3" customWidth="1"/>
    <col min="5643" max="5643" width="9.85546875" style="3" customWidth="1"/>
    <col min="5644" max="5644" width="10.42578125" style="3" customWidth="1"/>
    <col min="5645" max="5645" width="10.28515625" style="3" customWidth="1"/>
    <col min="5646" max="5646" width="25" style="3" customWidth="1"/>
    <col min="5647" max="5888" width="9.140625" style="3"/>
    <col min="5889" max="5889" width="32.85546875" style="3" customWidth="1"/>
    <col min="5890" max="5890" width="9.85546875" style="3" customWidth="1"/>
    <col min="5891" max="5891" width="9.5703125" style="3" customWidth="1"/>
    <col min="5892" max="5892" width="10.42578125" style="3" customWidth="1"/>
    <col min="5893" max="5893" width="11.28515625" style="3" customWidth="1"/>
    <col min="5894" max="5894" width="9.85546875" style="3" customWidth="1"/>
    <col min="5895" max="5895" width="10.140625" style="3" customWidth="1"/>
    <col min="5896" max="5896" width="10.28515625" style="3" customWidth="1"/>
    <col min="5897" max="5897" width="9.28515625" style="3" customWidth="1"/>
    <col min="5898" max="5898" width="10.140625" style="3" customWidth="1"/>
    <col min="5899" max="5899" width="9.85546875" style="3" customWidth="1"/>
    <col min="5900" max="5900" width="10.42578125" style="3" customWidth="1"/>
    <col min="5901" max="5901" width="10.28515625" style="3" customWidth="1"/>
    <col min="5902" max="5902" width="25" style="3" customWidth="1"/>
    <col min="5903" max="6144" width="9.140625" style="3"/>
    <col min="6145" max="6145" width="32.85546875" style="3" customWidth="1"/>
    <col min="6146" max="6146" width="9.85546875" style="3" customWidth="1"/>
    <col min="6147" max="6147" width="9.5703125" style="3" customWidth="1"/>
    <col min="6148" max="6148" width="10.42578125" style="3" customWidth="1"/>
    <col min="6149" max="6149" width="11.28515625" style="3" customWidth="1"/>
    <col min="6150" max="6150" width="9.85546875" style="3" customWidth="1"/>
    <col min="6151" max="6151" width="10.140625" style="3" customWidth="1"/>
    <col min="6152" max="6152" width="10.28515625" style="3" customWidth="1"/>
    <col min="6153" max="6153" width="9.28515625" style="3" customWidth="1"/>
    <col min="6154" max="6154" width="10.140625" style="3" customWidth="1"/>
    <col min="6155" max="6155" width="9.85546875" style="3" customWidth="1"/>
    <col min="6156" max="6156" width="10.42578125" style="3" customWidth="1"/>
    <col min="6157" max="6157" width="10.28515625" style="3" customWidth="1"/>
    <col min="6158" max="6158" width="25" style="3" customWidth="1"/>
    <col min="6159" max="6400" width="9.140625" style="3"/>
    <col min="6401" max="6401" width="32.85546875" style="3" customWidth="1"/>
    <col min="6402" max="6402" width="9.85546875" style="3" customWidth="1"/>
    <col min="6403" max="6403" width="9.5703125" style="3" customWidth="1"/>
    <col min="6404" max="6404" width="10.42578125" style="3" customWidth="1"/>
    <col min="6405" max="6405" width="11.28515625" style="3" customWidth="1"/>
    <col min="6406" max="6406" width="9.85546875" style="3" customWidth="1"/>
    <col min="6407" max="6407" width="10.140625" style="3" customWidth="1"/>
    <col min="6408" max="6408" width="10.28515625" style="3" customWidth="1"/>
    <col min="6409" max="6409" width="9.28515625" style="3" customWidth="1"/>
    <col min="6410" max="6410" width="10.140625" style="3" customWidth="1"/>
    <col min="6411" max="6411" width="9.85546875" style="3" customWidth="1"/>
    <col min="6412" max="6412" width="10.42578125" style="3" customWidth="1"/>
    <col min="6413" max="6413" width="10.28515625" style="3" customWidth="1"/>
    <col min="6414" max="6414" width="25" style="3" customWidth="1"/>
    <col min="6415" max="6656" width="9.140625" style="3"/>
    <col min="6657" max="6657" width="32.85546875" style="3" customWidth="1"/>
    <col min="6658" max="6658" width="9.85546875" style="3" customWidth="1"/>
    <col min="6659" max="6659" width="9.5703125" style="3" customWidth="1"/>
    <col min="6660" max="6660" width="10.42578125" style="3" customWidth="1"/>
    <col min="6661" max="6661" width="11.28515625" style="3" customWidth="1"/>
    <col min="6662" max="6662" width="9.85546875" style="3" customWidth="1"/>
    <col min="6663" max="6663" width="10.140625" style="3" customWidth="1"/>
    <col min="6664" max="6664" width="10.28515625" style="3" customWidth="1"/>
    <col min="6665" max="6665" width="9.28515625" style="3" customWidth="1"/>
    <col min="6666" max="6666" width="10.140625" style="3" customWidth="1"/>
    <col min="6667" max="6667" width="9.85546875" style="3" customWidth="1"/>
    <col min="6668" max="6668" width="10.42578125" style="3" customWidth="1"/>
    <col min="6669" max="6669" width="10.28515625" style="3" customWidth="1"/>
    <col min="6670" max="6670" width="25" style="3" customWidth="1"/>
    <col min="6671" max="6912" width="9.140625" style="3"/>
    <col min="6913" max="6913" width="32.85546875" style="3" customWidth="1"/>
    <col min="6914" max="6914" width="9.85546875" style="3" customWidth="1"/>
    <col min="6915" max="6915" width="9.5703125" style="3" customWidth="1"/>
    <col min="6916" max="6916" width="10.42578125" style="3" customWidth="1"/>
    <col min="6917" max="6917" width="11.28515625" style="3" customWidth="1"/>
    <col min="6918" max="6918" width="9.85546875" style="3" customWidth="1"/>
    <col min="6919" max="6919" width="10.140625" style="3" customWidth="1"/>
    <col min="6920" max="6920" width="10.28515625" style="3" customWidth="1"/>
    <col min="6921" max="6921" width="9.28515625" style="3" customWidth="1"/>
    <col min="6922" max="6922" width="10.140625" style="3" customWidth="1"/>
    <col min="6923" max="6923" width="9.85546875" style="3" customWidth="1"/>
    <col min="6924" max="6924" width="10.42578125" style="3" customWidth="1"/>
    <col min="6925" max="6925" width="10.28515625" style="3" customWidth="1"/>
    <col min="6926" max="6926" width="25" style="3" customWidth="1"/>
    <col min="6927" max="7168" width="9.140625" style="3"/>
    <col min="7169" max="7169" width="32.85546875" style="3" customWidth="1"/>
    <col min="7170" max="7170" width="9.85546875" style="3" customWidth="1"/>
    <col min="7171" max="7171" width="9.5703125" style="3" customWidth="1"/>
    <col min="7172" max="7172" width="10.42578125" style="3" customWidth="1"/>
    <col min="7173" max="7173" width="11.28515625" style="3" customWidth="1"/>
    <col min="7174" max="7174" width="9.85546875" style="3" customWidth="1"/>
    <col min="7175" max="7175" width="10.140625" style="3" customWidth="1"/>
    <col min="7176" max="7176" width="10.28515625" style="3" customWidth="1"/>
    <col min="7177" max="7177" width="9.28515625" style="3" customWidth="1"/>
    <col min="7178" max="7178" width="10.140625" style="3" customWidth="1"/>
    <col min="7179" max="7179" width="9.85546875" style="3" customWidth="1"/>
    <col min="7180" max="7180" width="10.42578125" style="3" customWidth="1"/>
    <col min="7181" max="7181" width="10.28515625" style="3" customWidth="1"/>
    <col min="7182" max="7182" width="25" style="3" customWidth="1"/>
    <col min="7183" max="7424" width="9.140625" style="3"/>
    <col min="7425" max="7425" width="32.85546875" style="3" customWidth="1"/>
    <col min="7426" max="7426" width="9.85546875" style="3" customWidth="1"/>
    <col min="7427" max="7427" width="9.5703125" style="3" customWidth="1"/>
    <col min="7428" max="7428" width="10.42578125" style="3" customWidth="1"/>
    <col min="7429" max="7429" width="11.28515625" style="3" customWidth="1"/>
    <col min="7430" max="7430" width="9.85546875" style="3" customWidth="1"/>
    <col min="7431" max="7431" width="10.140625" style="3" customWidth="1"/>
    <col min="7432" max="7432" width="10.28515625" style="3" customWidth="1"/>
    <col min="7433" max="7433" width="9.28515625" style="3" customWidth="1"/>
    <col min="7434" max="7434" width="10.140625" style="3" customWidth="1"/>
    <col min="7435" max="7435" width="9.85546875" style="3" customWidth="1"/>
    <col min="7436" max="7436" width="10.42578125" style="3" customWidth="1"/>
    <col min="7437" max="7437" width="10.28515625" style="3" customWidth="1"/>
    <col min="7438" max="7438" width="25" style="3" customWidth="1"/>
    <col min="7439" max="7680" width="9.140625" style="3"/>
    <col min="7681" max="7681" width="32.85546875" style="3" customWidth="1"/>
    <col min="7682" max="7682" width="9.85546875" style="3" customWidth="1"/>
    <col min="7683" max="7683" width="9.5703125" style="3" customWidth="1"/>
    <col min="7684" max="7684" width="10.42578125" style="3" customWidth="1"/>
    <col min="7685" max="7685" width="11.28515625" style="3" customWidth="1"/>
    <col min="7686" max="7686" width="9.85546875" style="3" customWidth="1"/>
    <col min="7687" max="7687" width="10.140625" style="3" customWidth="1"/>
    <col min="7688" max="7688" width="10.28515625" style="3" customWidth="1"/>
    <col min="7689" max="7689" width="9.28515625" style="3" customWidth="1"/>
    <col min="7690" max="7690" width="10.140625" style="3" customWidth="1"/>
    <col min="7691" max="7691" width="9.85546875" style="3" customWidth="1"/>
    <col min="7692" max="7692" width="10.42578125" style="3" customWidth="1"/>
    <col min="7693" max="7693" width="10.28515625" style="3" customWidth="1"/>
    <col min="7694" max="7694" width="25" style="3" customWidth="1"/>
    <col min="7695" max="7936" width="9.140625" style="3"/>
    <col min="7937" max="7937" width="32.85546875" style="3" customWidth="1"/>
    <col min="7938" max="7938" width="9.85546875" style="3" customWidth="1"/>
    <col min="7939" max="7939" width="9.5703125" style="3" customWidth="1"/>
    <col min="7940" max="7940" width="10.42578125" style="3" customWidth="1"/>
    <col min="7941" max="7941" width="11.28515625" style="3" customWidth="1"/>
    <col min="7942" max="7942" width="9.85546875" style="3" customWidth="1"/>
    <col min="7943" max="7943" width="10.140625" style="3" customWidth="1"/>
    <col min="7944" max="7944" width="10.28515625" style="3" customWidth="1"/>
    <col min="7945" max="7945" width="9.28515625" style="3" customWidth="1"/>
    <col min="7946" max="7946" width="10.140625" style="3" customWidth="1"/>
    <col min="7947" max="7947" width="9.85546875" style="3" customWidth="1"/>
    <col min="7948" max="7948" width="10.42578125" style="3" customWidth="1"/>
    <col min="7949" max="7949" width="10.28515625" style="3" customWidth="1"/>
    <col min="7950" max="7950" width="25" style="3" customWidth="1"/>
    <col min="7951" max="8192" width="9.140625" style="3"/>
    <col min="8193" max="8193" width="32.85546875" style="3" customWidth="1"/>
    <col min="8194" max="8194" width="9.85546875" style="3" customWidth="1"/>
    <col min="8195" max="8195" width="9.5703125" style="3" customWidth="1"/>
    <col min="8196" max="8196" width="10.42578125" style="3" customWidth="1"/>
    <col min="8197" max="8197" width="11.28515625" style="3" customWidth="1"/>
    <col min="8198" max="8198" width="9.85546875" style="3" customWidth="1"/>
    <col min="8199" max="8199" width="10.140625" style="3" customWidth="1"/>
    <col min="8200" max="8200" width="10.28515625" style="3" customWidth="1"/>
    <col min="8201" max="8201" width="9.28515625" style="3" customWidth="1"/>
    <col min="8202" max="8202" width="10.140625" style="3" customWidth="1"/>
    <col min="8203" max="8203" width="9.85546875" style="3" customWidth="1"/>
    <col min="8204" max="8204" width="10.42578125" style="3" customWidth="1"/>
    <col min="8205" max="8205" width="10.28515625" style="3" customWidth="1"/>
    <col min="8206" max="8206" width="25" style="3" customWidth="1"/>
    <col min="8207" max="8448" width="9.140625" style="3"/>
    <col min="8449" max="8449" width="32.85546875" style="3" customWidth="1"/>
    <col min="8450" max="8450" width="9.85546875" style="3" customWidth="1"/>
    <col min="8451" max="8451" width="9.5703125" style="3" customWidth="1"/>
    <col min="8452" max="8452" width="10.42578125" style="3" customWidth="1"/>
    <col min="8453" max="8453" width="11.28515625" style="3" customWidth="1"/>
    <col min="8454" max="8454" width="9.85546875" style="3" customWidth="1"/>
    <col min="8455" max="8455" width="10.140625" style="3" customWidth="1"/>
    <col min="8456" max="8456" width="10.28515625" style="3" customWidth="1"/>
    <col min="8457" max="8457" width="9.28515625" style="3" customWidth="1"/>
    <col min="8458" max="8458" width="10.140625" style="3" customWidth="1"/>
    <col min="8459" max="8459" width="9.85546875" style="3" customWidth="1"/>
    <col min="8460" max="8460" width="10.42578125" style="3" customWidth="1"/>
    <col min="8461" max="8461" width="10.28515625" style="3" customWidth="1"/>
    <col min="8462" max="8462" width="25" style="3" customWidth="1"/>
    <col min="8463" max="8704" width="9.140625" style="3"/>
    <col min="8705" max="8705" width="32.85546875" style="3" customWidth="1"/>
    <col min="8706" max="8706" width="9.85546875" style="3" customWidth="1"/>
    <col min="8707" max="8707" width="9.5703125" style="3" customWidth="1"/>
    <col min="8708" max="8708" width="10.42578125" style="3" customWidth="1"/>
    <col min="8709" max="8709" width="11.28515625" style="3" customWidth="1"/>
    <col min="8710" max="8710" width="9.85546875" style="3" customWidth="1"/>
    <col min="8711" max="8711" width="10.140625" style="3" customWidth="1"/>
    <col min="8712" max="8712" width="10.28515625" style="3" customWidth="1"/>
    <col min="8713" max="8713" width="9.28515625" style="3" customWidth="1"/>
    <col min="8714" max="8714" width="10.140625" style="3" customWidth="1"/>
    <col min="8715" max="8715" width="9.85546875" style="3" customWidth="1"/>
    <col min="8716" max="8716" width="10.42578125" style="3" customWidth="1"/>
    <col min="8717" max="8717" width="10.28515625" style="3" customWidth="1"/>
    <col min="8718" max="8718" width="25" style="3" customWidth="1"/>
    <col min="8719" max="8960" width="9.140625" style="3"/>
    <col min="8961" max="8961" width="32.85546875" style="3" customWidth="1"/>
    <col min="8962" max="8962" width="9.85546875" style="3" customWidth="1"/>
    <col min="8963" max="8963" width="9.5703125" style="3" customWidth="1"/>
    <col min="8964" max="8964" width="10.42578125" style="3" customWidth="1"/>
    <col min="8965" max="8965" width="11.28515625" style="3" customWidth="1"/>
    <col min="8966" max="8966" width="9.85546875" style="3" customWidth="1"/>
    <col min="8967" max="8967" width="10.140625" style="3" customWidth="1"/>
    <col min="8968" max="8968" width="10.28515625" style="3" customWidth="1"/>
    <col min="8969" max="8969" width="9.28515625" style="3" customWidth="1"/>
    <col min="8970" max="8970" width="10.140625" style="3" customWidth="1"/>
    <col min="8971" max="8971" width="9.85546875" style="3" customWidth="1"/>
    <col min="8972" max="8972" width="10.42578125" style="3" customWidth="1"/>
    <col min="8973" max="8973" width="10.28515625" style="3" customWidth="1"/>
    <col min="8974" max="8974" width="25" style="3" customWidth="1"/>
    <col min="8975" max="9216" width="9.140625" style="3"/>
    <col min="9217" max="9217" width="32.85546875" style="3" customWidth="1"/>
    <col min="9218" max="9218" width="9.85546875" style="3" customWidth="1"/>
    <col min="9219" max="9219" width="9.5703125" style="3" customWidth="1"/>
    <col min="9220" max="9220" width="10.42578125" style="3" customWidth="1"/>
    <col min="9221" max="9221" width="11.28515625" style="3" customWidth="1"/>
    <col min="9222" max="9222" width="9.85546875" style="3" customWidth="1"/>
    <col min="9223" max="9223" width="10.140625" style="3" customWidth="1"/>
    <col min="9224" max="9224" width="10.28515625" style="3" customWidth="1"/>
    <col min="9225" max="9225" width="9.28515625" style="3" customWidth="1"/>
    <col min="9226" max="9226" width="10.140625" style="3" customWidth="1"/>
    <col min="9227" max="9227" width="9.85546875" style="3" customWidth="1"/>
    <col min="9228" max="9228" width="10.42578125" style="3" customWidth="1"/>
    <col min="9229" max="9229" width="10.28515625" style="3" customWidth="1"/>
    <col min="9230" max="9230" width="25" style="3" customWidth="1"/>
    <col min="9231" max="9472" width="9.140625" style="3"/>
    <col min="9473" max="9473" width="32.85546875" style="3" customWidth="1"/>
    <col min="9474" max="9474" width="9.85546875" style="3" customWidth="1"/>
    <col min="9475" max="9475" width="9.5703125" style="3" customWidth="1"/>
    <col min="9476" max="9476" width="10.42578125" style="3" customWidth="1"/>
    <col min="9477" max="9477" width="11.28515625" style="3" customWidth="1"/>
    <col min="9478" max="9478" width="9.85546875" style="3" customWidth="1"/>
    <col min="9479" max="9479" width="10.140625" style="3" customWidth="1"/>
    <col min="9480" max="9480" width="10.28515625" style="3" customWidth="1"/>
    <col min="9481" max="9481" width="9.28515625" style="3" customWidth="1"/>
    <col min="9482" max="9482" width="10.140625" style="3" customWidth="1"/>
    <col min="9483" max="9483" width="9.85546875" style="3" customWidth="1"/>
    <col min="9484" max="9484" width="10.42578125" style="3" customWidth="1"/>
    <col min="9485" max="9485" width="10.28515625" style="3" customWidth="1"/>
    <col min="9486" max="9486" width="25" style="3" customWidth="1"/>
    <col min="9487" max="9728" width="9.140625" style="3"/>
    <col min="9729" max="9729" width="32.85546875" style="3" customWidth="1"/>
    <col min="9730" max="9730" width="9.85546875" style="3" customWidth="1"/>
    <col min="9731" max="9731" width="9.5703125" style="3" customWidth="1"/>
    <col min="9732" max="9732" width="10.42578125" style="3" customWidth="1"/>
    <col min="9733" max="9733" width="11.28515625" style="3" customWidth="1"/>
    <col min="9734" max="9734" width="9.85546875" style="3" customWidth="1"/>
    <col min="9735" max="9735" width="10.140625" style="3" customWidth="1"/>
    <col min="9736" max="9736" width="10.28515625" style="3" customWidth="1"/>
    <col min="9737" max="9737" width="9.28515625" style="3" customWidth="1"/>
    <col min="9738" max="9738" width="10.140625" style="3" customWidth="1"/>
    <col min="9739" max="9739" width="9.85546875" style="3" customWidth="1"/>
    <col min="9740" max="9740" width="10.42578125" style="3" customWidth="1"/>
    <col min="9741" max="9741" width="10.28515625" style="3" customWidth="1"/>
    <col min="9742" max="9742" width="25" style="3" customWidth="1"/>
    <col min="9743" max="9984" width="9.140625" style="3"/>
    <col min="9985" max="9985" width="32.85546875" style="3" customWidth="1"/>
    <col min="9986" max="9986" width="9.85546875" style="3" customWidth="1"/>
    <col min="9987" max="9987" width="9.5703125" style="3" customWidth="1"/>
    <col min="9988" max="9988" width="10.42578125" style="3" customWidth="1"/>
    <col min="9989" max="9989" width="11.28515625" style="3" customWidth="1"/>
    <col min="9990" max="9990" width="9.85546875" style="3" customWidth="1"/>
    <col min="9991" max="9991" width="10.140625" style="3" customWidth="1"/>
    <col min="9992" max="9992" width="10.28515625" style="3" customWidth="1"/>
    <col min="9993" max="9993" width="9.28515625" style="3" customWidth="1"/>
    <col min="9994" max="9994" width="10.140625" style="3" customWidth="1"/>
    <col min="9995" max="9995" width="9.85546875" style="3" customWidth="1"/>
    <col min="9996" max="9996" width="10.42578125" style="3" customWidth="1"/>
    <col min="9997" max="9997" width="10.28515625" style="3" customWidth="1"/>
    <col min="9998" max="9998" width="25" style="3" customWidth="1"/>
    <col min="9999" max="10240" width="9.140625" style="3"/>
    <col min="10241" max="10241" width="32.85546875" style="3" customWidth="1"/>
    <col min="10242" max="10242" width="9.85546875" style="3" customWidth="1"/>
    <col min="10243" max="10243" width="9.5703125" style="3" customWidth="1"/>
    <col min="10244" max="10244" width="10.42578125" style="3" customWidth="1"/>
    <col min="10245" max="10245" width="11.28515625" style="3" customWidth="1"/>
    <col min="10246" max="10246" width="9.85546875" style="3" customWidth="1"/>
    <col min="10247" max="10247" width="10.140625" style="3" customWidth="1"/>
    <col min="10248" max="10248" width="10.28515625" style="3" customWidth="1"/>
    <col min="10249" max="10249" width="9.28515625" style="3" customWidth="1"/>
    <col min="10250" max="10250" width="10.140625" style="3" customWidth="1"/>
    <col min="10251" max="10251" width="9.85546875" style="3" customWidth="1"/>
    <col min="10252" max="10252" width="10.42578125" style="3" customWidth="1"/>
    <col min="10253" max="10253" width="10.28515625" style="3" customWidth="1"/>
    <col min="10254" max="10254" width="25" style="3" customWidth="1"/>
    <col min="10255" max="10496" width="9.140625" style="3"/>
    <col min="10497" max="10497" width="32.85546875" style="3" customWidth="1"/>
    <col min="10498" max="10498" width="9.85546875" style="3" customWidth="1"/>
    <col min="10499" max="10499" width="9.5703125" style="3" customWidth="1"/>
    <col min="10500" max="10500" width="10.42578125" style="3" customWidth="1"/>
    <col min="10501" max="10501" width="11.28515625" style="3" customWidth="1"/>
    <col min="10502" max="10502" width="9.85546875" style="3" customWidth="1"/>
    <col min="10503" max="10503" width="10.140625" style="3" customWidth="1"/>
    <col min="10504" max="10504" width="10.28515625" style="3" customWidth="1"/>
    <col min="10505" max="10505" width="9.28515625" style="3" customWidth="1"/>
    <col min="10506" max="10506" width="10.140625" style="3" customWidth="1"/>
    <col min="10507" max="10507" width="9.85546875" style="3" customWidth="1"/>
    <col min="10508" max="10508" width="10.42578125" style="3" customWidth="1"/>
    <col min="10509" max="10509" width="10.28515625" style="3" customWidth="1"/>
    <col min="10510" max="10510" width="25" style="3" customWidth="1"/>
    <col min="10511" max="10752" width="9.140625" style="3"/>
    <col min="10753" max="10753" width="32.85546875" style="3" customWidth="1"/>
    <col min="10754" max="10754" width="9.85546875" style="3" customWidth="1"/>
    <col min="10755" max="10755" width="9.5703125" style="3" customWidth="1"/>
    <col min="10756" max="10756" width="10.42578125" style="3" customWidth="1"/>
    <col min="10757" max="10757" width="11.28515625" style="3" customWidth="1"/>
    <col min="10758" max="10758" width="9.85546875" style="3" customWidth="1"/>
    <col min="10759" max="10759" width="10.140625" style="3" customWidth="1"/>
    <col min="10760" max="10760" width="10.28515625" style="3" customWidth="1"/>
    <col min="10761" max="10761" width="9.28515625" style="3" customWidth="1"/>
    <col min="10762" max="10762" width="10.140625" style="3" customWidth="1"/>
    <col min="10763" max="10763" width="9.85546875" style="3" customWidth="1"/>
    <col min="10764" max="10764" width="10.42578125" style="3" customWidth="1"/>
    <col min="10765" max="10765" width="10.28515625" style="3" customWidth="1"/>
    <col min="10766" max="10766" width="25" style="3" customWidth="1"/>
    <col min="10767" max="11008" width="9.140625" style="3"/>
    <col min="11009" max="11009" width="32.85546875" style="3" customWidth="1"/>
    <col min="11010" max="11010" width="9.85546875" style="3" customWidth="1"/>
    <col min="11011" max="11011" width="9.5703125" style="3" customWidth="1"/>
    <col min="11012" max="11012" width="10.42578125" style="3" customWidth="1"/>
    <col min="11013" max="11013" width="11.28515625" style="3" customWidth="1"/>
    <col min="11014" max="11014" width="9.85546875" style="3" customWidth="1"/>
    <col min="11015" max="11015" width="10.140625" style="3" customWidth="1"/>
    <col min="11016" max="11016" width="10.28515625" style="3" customWidth="1"/>
    <col min="11017" max="11017" width="9.28515625" style="3" customWidth="1"/>
    <col min="11018" max="11018" width="10.140625" style="3" customWidth="1"/>
    <col min="11019" max="11019" width="9.85546875" style="3" customWidth="1"/>
    <col min="11020" max="11020" width="10.42578125" style="3" customWidth="1"/>
    <col min="11021" max="11021" width="10.28515625" style="3" customWidth="1"/>
    <col min="11022" max="11022" width="25" style="3" customWidth="1"/>
    <col min="11023" max="11264" width="9.140625" style="3"/>
    <col min="11265" max="11265" width="32.85546875" style="3" customWidth="1"/>
    <col min="11266" max="11266" width="9.85546875" style="3" customWidth="1"/>
    <col min="11267" max="11267" width="9.5703125" style="3" customWidth="1"/>
    <col min="11268" max="11268" width="10.42578125" style="3" customWidth="1"/>
    <col min="11269" max="11269" width="11.28515625" style="3" customWidth="1"/>
    <col min="11270" max="11270" width="9.85546875" style="3" customWidth="1"/>
    <col min="11271" max="11271" width="10.140625" style="3" customWidth="1"/>
    <col min="11272" max="11272" width="10.28515625" style="3" customWidth="1"/>
    <col min="11273" max="11273" width="9.28515625" style="3" customWidth="1"/>
    <col min="11274" max="11274" width="10.140625" style="3" customWidth="1"/>
    <col min="11275" max="11275" width="9.85546875" style="3" customWidth="1"/>
    <col min="11276" max="11276" width="10.42578125" style="3" customWidth="1"/>
    <col min="11277" max="11277" width="10.28515625" style="3" customWidth="1"/>
    <col min="11278" max="11278" width="25" style="3" customWidth="1"/>
    <col min="11279" max="11520" width="9.140625" style="3"/>
    <col min="11521" max="11521" width="32.85546875" style="3" customWidth="1"/>
    <col min="11522" max="11522" width="9.85546875" style="3" customWidth="1"/>
    <col min="11523" max="11523" width="9.5703125" style="3" customWidth="1"/>
    <col min="11524" max="11524" width="10.42578125" style="3" customWidth="1"/>
    <col min="11525" max="11525" width="11.28515625" style="3" customWidth="1"/>
    <col min="11526" max="11526" width="9.85546875" style="3" customWidth="1"/>
    <col min="11527" max="11527" width="10.140625" style="3" customWidth="1"/>
    <col min="11528" max="11528" width="10.28515625" style="3" customWidth="1"/>
    <col min="11529" max="11529" width="9.28515625" style="3" customWidth="1"/>
    <col min="11530" max="11530" width="10.140625" style="3" customWidth="1"/>
    <col min="11531" max="11531" width="9.85546875" style="3" customWidth="1"/>
    <col min="11532" max="11532" width="10.42578125" style="3" customWidth="1"/>
    <col min="11533" max="11533" width="10.28515625" style="3" customWidth="1"/>
    <col min="11534" max="11534" width="25" style="3" customWidth="1"/>
    <col min="11535" max="11776" width="9.140625" style="3"/>
    <col min="11777" max="11777" width="32.85546875" style="3" customWidth="1"/>
    <col min="11778" max="11778" width="9.85546875" style="3" customWidth="1"/>
    <col min="11779" max="11779" width="9.5703125" style="3" customWidth="1"/>
    <col min="11780" max="11780" width="10.42578125" style="3" customWidth="1"/>
    <col min="11781" max="11781" width="11.28515625" style="3" customWidth="1"/>
    <col min="11782" max="11782" width="9.85546875" style="3" customWidth="1"/>
    <col min="11783" max="11783" width="10.140625" style="3" customWidth="1"/>
    <col min="11784" max="11784" width="10.28515625" style="3" customWidth="1"/>
    <col min="11785" max="11785" width="9.28515625" style="3" customWidth="1"/>
    <col min="11786" max="11786" width="10.140625" style="3" customWidth="1"/>
    <col min="11787" max="11787" width="9.85546875" style="3" customWidth="1"/>
    <col min="11788" max="11788" width="10.42578125" style="3" customWidth="1"/>
    <col min="11789" max="11789" width="10.28515625" style="3" customWidth="1"/>
    <col min="11790" max="11790" width="25" style="3" customWidth="1"/>
    <col min="11791" max="12032" width="9.140625" style="3"/>
    <col min="12033" max="12033" width="32.85546875" style="3" customWidth="1"/>
    <col min="12034" max="12034" width="9.85546875" style="3" customWidth="1"/>
    <col min="12035" max="12035" width="9.5703125" style="3" customWidth="1"/>
    <col min="12036" max="12036" width="10.42578125" style="3" customWidth="1"/>
    <col min="12037" max="12037" width="11.28515625" style="3" customWidth="1"/>
    <col min="12038" max="12038" width="9.85546875" style="3" customWidth="1"/>
    <col min="12039" max="12039" width="10.140625" style="3" customWidth="1"/>
    <col min="12040" max="12040" width="10.28515625" style="3" customWidth="1"/>
    <col min="12041" max="12041" width="9.28515625" style="3" customWidth="1"/>
    <col min="12042" max="12042" width="10.140625" style="3" customWidth="1"/>
    <col min="12043" max="12043" width="9.85546875" style="3" customWidth="1"/>
    <col min="12044" max="12044" width="10.42578125" style="3" customWidth="1"/>
    <col min="12045" max="12045" width="10.28515625" style="3" customWidth="1"/>
    <col min="12046" max="12046" width="25" style="3" customWidth="1"/>
    <col min="12047" max="12288" width="9.140625" style="3"/>
    <col min="12289" max="12289" width="32.85546875" style="3" customWidth="1"/>
    <col min="12290" max="12290" width="9.85546875" style="3" customWidth="1"/>
    <col min="12291" max="12291" width="9.5703125" style="3" customWidth="1"/>
    <col min="12292" max="12292" width="10.42578125" style="3" customWidth="1"/>
    <col min="12293" max="12293" width="11.28515625" style="3" customWidth="1"/>
    <col min="12294" max="12294" width="9.85546875" style="3" customWidth="1"/>
    <col min="12295" max="12295" width="10.140625" style="3" customWidth="1"/>
    <col min="12296" max="12296" width="10.28515625" style="3" customWidth="1"/>
    <col min="12297" max="12297" width="9.28515625" style="3" customWidth="1"/>
    <col min="12298" max="12298" width="10.140625" style="3" customWidth="1"/>
    <col min="12299" max="12299" width="9.85546875" style="3" customWidth="1"/>
    <col min="12300" max="12300" width="10.42578125" style="3" customWidth="1"/>
    <col min="12301" max="12301" width="10.28515625" style="3" customWidth="1"/>
    <col min="12302" max="12302" width="25" style="3" customWidth="1"/>
    <col min="12303" max="12544" width="9.140625" style="3"/>
    <col min="12545" max="12545" width="32.85546875" style="3" customWidth="1"/>
    <col min="12546" max="12546" width="9.85546875" style="3" customWidth="1"/>
    <col min="12547" max="12547" width="9.5703125" style="3" customWidth="1"/>
    <col min="12548" max="12548" width="10.42578125" style="3" customWidth="1"/>
    <col min="12549" max="12549" width="11.28515625" style="3" customWidth="1"/>
    <col min="12550" max="12550" width="9.85546875" style="3" customWidth="1"/>
    <col min="12551" max="12551" width="10.140625" style="3" customWidth="1"/>
    <col min="12552" max="12552" width="10.28515625" style="3" customWidth="1"/>
    <col min="12553" max="12553" width="9.28515625" style="3" customWidth="1"/>
    <col min="12554" max="12554" width="10.140625" style="3" customWidth="1"/>
    <col min="12555" max="12555" width="9.85546875" style="3" customWidth="1"/>
    <col min="12556" max="12556" width="10.42578125" style="3" customWidth="1"/>
    <col min="12557" max="12557" width="10.28515625" style="3" customWidth="1"/>
    <col min="12558" max="12558" width="25" style="3" customWidth="1"/>
    <col min="12559" max="12800" width="9.140625" style="3"/>
    <col min="12801" max="12801" width="32.85546875" style="3" customWidth="1"/>
    <col min="12802" max="12802" width="9.85546875" style="3" customWidth="1"/>
    <col min="12803" max="12803" width="9.5703125" style="3" customWidth="1"/>
    <col min="12804" max="12804" width="10.42578125" style="3" customWidth="1"/>
    <col min="12805" max="12805" width="11.28515625" style="3" customWidth="1"/>
    <col min="12806" max="12806" width="9.85546875" style="3" customWidth="1"/>
    <col min="12807" max="12807" width="10.140625" style="3" customWidth="1"/>
    <col min="12808" max="12808" width="10.28515625" style="3" customWidth="1"/>
    <col min="12809" max="12809" width="9.28515625" style="3" customWidth="1"/>
    <col min="12810" max="12810" width="10.140625" style="3" customWidth="1"/>
    <col min="12811" max="12811" width="9.85546875" style="3" customWidth="1"/>
    <col min="12812" max="12812" width="10.42578125" style="3" customWidth="1"/>
    <col min="12813" max="12813" width="10.28515625" style="3" customWidth="1"/>
    <col min="12814" max="12814" width="25" style="3" customWidth="1"/>
    <col min="12815" max="13056" width="9.140625" style="3"/>
    <col min="13057" max="13057" width="32.85546875" style="3" customWidth="1"/>
    <col min="13058" max="13058" width="9.85546875" style="3" customWidth="1"/>
    <col min="13059" max="13059" width="9.5703125" style="3" customWidth="1"/>
    <col min="13060" max="13060" width="10.42578125" style="3" customWidth="1"/>
    <col min="13061" max="13061" width="11.28515625" style="3" customWidth="1"/>
    <col min="13062" max="13062" width="9.85546875" style="3" customWidth="1"/>
    <col min="13063" max="13063" width="10.140625" style="3" customWidth="1"/>
    <col min="13064" max="13064" width="10.28515625" style="3" customWidth="1"/>
    <col min="13065" max="13065" width="9.28515625" style="3" customWidth="1"/>
    <col min="13066" max="13066" width="10.140625" style="3" customWidth="1"/>
    <col min="13067" max="13067" width="9.85546875" style="3" customWidth="1"/>
    <col min="13068" max="13068" width="10.42578125" style="3" customWidth="1"/>
    <col min="13069" max="13069" width="10.28515625" style="3" customWidth="1"/>
    <col min="13070" max="13070" width="25" style="3" customWidth="1"/>
    <col min="13071" max="13312" width="9.140625" style="3"/>
    <col min="13313" max="13313" width="32.85546875" style="3" customWidth="1"/>
    <col min="13314" max="13314" width="9.85546875" style="3" customWidth="1"/>
    <col min="13315" max="13315" width="9.5703125" style="3" customWidth="1"/>
    <col min="13316" max="13316" width="10.42578125" style="3" customWidth="1"/>
    <col min="13317" max="13317" width="11.28515625" style="3" customWidth="1"/>
    <col min="13318" max="13318" width="9.85546875" style="3" customWidth="1"/>
    <col min="13319" max="13319" width="10.140625" style="3" customWidth="1"/>
    <col min="13320" max="13320" width="10.28515625" style="3" customWidth="1"/>
    <col min="13321" max="13321" width="9.28515625" style="3" customWidth="1"/>
    <col min="13322" max="13322" width="10.140625" style="3" customWidth="1"/>
    <col min="13323" max="13323" width="9.85546875" style="3" customWidth="1"/>
    <col min="13324" max="13324" width="10.42578125" style="3" customWidth="1"/>
    <col min="13325" max="13325" width="10.28515625" style="3" customWidth="1"/>
    <col min="13326" max="13326" width="25" style="3" customWidth="1"/>
    <col min="13327" max="13568" width="9.140625" style="3"/>
    <col min="13569" max="13569" width="32.85546875" style="3" customWidth="1"/>
    <col min="13570" max="13570" width="9.85546875" style="3" customWidth="1"/>
    <col min="13571" max="13571" width="9.5703125" style="3" customWidth="1"/>
    <col min="13572" max="13572" width="10.42578125" style="3" customWidth="1"/>
    <col min="13573" max="13573" width="11.28515625" style="3" customWidth="1"/>
    <col min="13574" max="13574" width="9.85546875" style="3" customWidth="1"/>
    <col min="13575" max="13575" width="10.140625" style="3" customWidth="1"/>
    <col min="13576" max="13576" width="10.28515625" style="3" customWidth="1"/>
    <col min="13577" max="13577" width="9.28515625" style="3" customWidth="1"/>
    <col min="13578" max="13578" width="10.140625" style="3" customWidth="1"/>
    <col min="13579" max="13579" width="9.85546875" style="3" customWidth="1"/>
    <col min="13580" max="13580" width="10.42578125" style="3" customWidth="1"/>
    <col min="13581" max="13581" width="10.28515625" style="3" customWidth="1"/>
    <col min="13582" max="13582" width="25" style="3" customWidth="1"/>
    <col min="13583" max="13824" width="9.140625" style="3"/>
    <col min="13825" max="13825" width="32.85546875" style="3" customWidth="1"/>
    <col min="13826" max="13826" width="9.85546875" style="3" customWidth="1"/>
    <col min="13827" max="13827" width="9.5703125" style="3" customWidth="1"/>
    <col min="13828" max="13828" width="10.42578125" style="3" customWidth="1"/>
    <col min="13829" max="13829" width="11.28515625" style="3" customWidth="1"/>
    <col min="13830" max="13830" width="9.85546875" style="3" customWidth="1"/>
    <col min="13831" max="13831" width="10.140625" style="3" customWidth="1"/>
    <col min="13832" max="13832" width="10.28515625" style="3" customWidth="1"/>
    <col min="13833" max="13833" width="9.28515625" style="3" customWidth="1"/>
    <col min="13834" max="13834" width="10.140625" style="3" customWidth="1"/>
    <col min="13835" max="13835" width="9.85546875" style="3" customWidth="1"/>
    <col min="13836" max="13836" width="10.42578125" style="3" customWidth="1"/>
    <col min="13837" max="13837" width="10.28515625" style="3" customWidth="1"/>
    <col min="13838" max="13838" width="25" style="3" customWidth="1"/>
    <col min="13839" max="14080" width="9.140625" style="3"/>
    <col min="14081" max="14081" width="32.85546875" style="3" customWidth="1"/>
    <col min="14082" max="14082" width="9.85546875" style="3" customWidth="1"/>
    <col min="14083" max="14083" width="9.5703125" style="3" customWidth="1"/>
    <col min="14084" max="14084" width="10.42578125" style="3" customWidth="1"/>
    <col min="14085" max="14085" width="11.28515625" style="3" customWidth="1"/>
    <col min="14086" max="14086" width="9.85546875" style="3" customWidth="1"/>
    <col min="14087" max="14087" width="10.140625" style="3" customWidth="1"/>
    <col min="14088" max="14088" width="10.28515625" style="3" customWidth="1"/>
    <col min="14089" max="14089" width="9.28515625" style="3" customWidth="1"/>
    <col min="14090" max="14090" width="10.140625" style="3" customWidth="1"/>
    <col min="14091" max="14091" width="9.85546875" style="3" customWidth="1"/>
    <col min="14092" max="14092" width="10.42578125" style="3" customWidth="1"/>
    <col min="14093" max="14093" width="10.28515625" style="3" customWidth="1"/>
    <col min="14094" max="14094" width="25" style="3" customWidth="1"/>
    <col min="14095" max="14336" width="9.140625" style="3"/>
    <col min="14337" max="14337" width="32.85546875" style="3" customWidth="1"/>
    <col min="14338" max="14338" width="9.85546875" style="3" customWidth="1"/>
    <col min="14339" max="14339" width="9.5703125" style="3" customWidth="1"/>
    <col min="14340" max="14340" width="10.42578125" style="3" customWidth="1"/>
    <col min="14341" max="14341" width="11.28515625" style="3" customWidth="1"/>
    <col min="14342" max="14342" width="9.85546875" style="3" customWidth="1"/>
    <col min="14343" max="14343" width="10.140625" style="3" customWidth="1"/>
    <col min="14344" max="14344" width="10.28515625" style="3" customWidth="1"/>
    <col min="14345" max="14345" width="9.28515625" style="3" customWidth="1"/>
    <col min="14346" max="14346" width="10.140625" style="3" customWidth="1"/>
    <col min="14347" max="14347" width="9.85546875" style="3" customWidth="1"/>
    <col min="14348" max="14348" width="10.42578125" style="3" customWidth="1"/>
    <col min="14349" max="14349" width="10.28515625" style="3" customWidth="1"/>
    <col min="14350" max="14350" width="25" style="3" customWidth="1"/>
    <col min="14351" max="14592" width="9.140625" style="3"/>
    <col min="14593" max="14593" width="32.85546875" style="3" customWidth="1"/>
    <col min="14594" max="14594" width="9.85546875" style="3" customWidth="1"/>
    <col min="14595" max="14595" width="9.5703125" style="3" customWidth="1"/>
    <col min="14596" max="14596" width="10.42578125" style="3" customWidth="1"/>
    <col min="14597" max="14597" width="11.28515625" style="3" customWidth="1"/>
    <col min="14598" max="14598" width="9.85546875" style="3" customWidth="1"/>
    <col min="14599" max="14599" width="10.140625" style="3" customWidth="1"/>
    <col min="14600" max="14600" width="10.28515625" style="3" customWidth="1"/>
    <col min="14601" max="14601" width="9.28515625" style="3" customWidth="1"/>
    <col min="14602" max="14602" width="10.140625" style="3" customWidth="1"/>
    <col min="14603" max="14603" width="9.85546875" style="3" customWidth="1"/>
    <col min="14604" max="14604" width="10.42578125" style="3" customWidth="1"/>
    <col min="14605" max="14605" width="10.28515625" style="3" customWidth="1"/>
    <col min="14606" max="14606" width="25" style="3" customWidth="1"/>
    <col min="14607" max="14848" width="9.140625" style="3"/>
    <col min="14849" max="14849" width="32.85546875" style="3" customWidth="1"/>
    <col min="14850" max="14850" width="9.85546875" style="3" customWidth="1"/>
    <col min="14851" max="14851" width="9.5703125" style="3" customWidth="1"/>
    <col min="14852" max="14852" width="10.42578125" style="3" customWidth="1"/>
    <col min="14853" max="14853" width="11.28515625" style="3" customWidth="1"/>
    <col min="14854" max="14854" width="9.85546875" style="3" customWidth="1"/>
    <col min="14855" max="14855" width="10.140625" style="3" customWidth="1"/>
    <col min="14856" max="14856" width="10.28515625" style="3" customWidth="1"/>
    <col min="14857" max="14857" width="9.28515625" style="3" customWidth="1"/>
    <col min="14858" max="14858" width="10.140625" style="3" customWidth="1"/>
    <col min="14859" max="14859" width="9.85546875" style="3" customWidth="1"/>
    <col min="14860" max="14860" width="10.42578125" style="3" customWidth="1"/>
    <col min="14861" max="14861" width="10.28515625" style="3" customWidth="1"/>
    <col min="14862" max="14862" width="25" style="3" customWidth="1"/>
    <col min="14863" max="15104" width="9.140625" style="3"/>
    <col min="15105" max="15105" width="32.85546875" style="3" customWidth="1"/>
    <col min="15106" max="15106" width="9.85546875" style="3" customWidth="1"/>
    <col min="15107" max="15107" width="9.5703125" style="3" customWidth="1"/>
    <col min="15108" max="15108" width="10.42578125" style="3" customWidth="1"/>
    <col min="15109" max="15109" width="11.28515625" style="3" customWidth="1"/>
    <col min="15110" max="15110" width="9.85546875" style="3" customWidth="1"/>
    <col min="15111" max="15111" width="10.140625" style="3" customWidth="1"/>
    <col min="15112" max="15112" width="10.28515625" style="3" customWidth="1"/>
    <col min="15113" max="15113" width="9.28515625" style="3" customWidth="1"/>
    <col min="15114" max="15114" width="10.140625" style="3" customWidth="1"/>
    <col min="15115" max="15115" width="9.85546875" style="3" customWidth="1"/>
    <col min="15116" max="15116" width="10.42578125" style="3" customWidth="1"/>
    <col min="15117" max="15117" width="10.28515625" style="3" customWidth="1"/>
    <col min="15118" max="15118" width="25" style="3" customWidth="1"/>
    <col min="15119" max="15360" width="9.140625" style="3"/>
    <col min="15361" max="15361" width="32.85546875" style="3" customWidth="1"/>
    <col min="15362" max="15362" width="9.85546875" style="3" customWidth="1"/>
    <col min="15363" max="15363" width="9.5703125" style="3" customWidth="1"/>
    <col min="15364" max="15364" width="10.42578125" style="3" customWidth="1"/>
    <col min="15365" max="15365" width="11.28515625" style="3" customWidth="1"/>
    <col min="15366" max="15366" width="9.85546875" style="3" customWidth="1"/>
    <col min="15367" max="15367" width="10.140625" style="3" customWidth="1"/>
    <col min="15368" max="15368" width="10.28515625" style="3" customWidth="1"/>
    <col min="15369" max="15369" width="9.28515625" style="3" customWidth="1"/>
    <col min="15370" max="15370" width="10.140625" style="3" customWidth="1"/>
    <col min="15371" max="15371" width="9.85546875" style="3" customWidth="1"/>
    <col min="15372" max="15372" width="10.42578125" style="3" customWidth="1"/>
    <col min="15373" max="15373" width="10.28515625" style="3" customWidth="1"/>
    <col min="15374" max="15374" width="25" style="3" customWidth="1"/>
    <col min="15375" max="15616" width="9.140625" style="3"/>
    <col min="15617" max="15617" width="32.85546875" style="3" customWidth="1"/>
    <col min="15618" max="15618" width="9.85546875" style="3" customWidth="1"/>
    <col min="15619" max="15619" width="9.5703125" style="3" customWidth="1"/>
    <col min="15620" max="15620" width="10.42578125" style="3" customWidth="1"/>
    <col min="15621" max="15621" width="11.28515625" style="3" customWidth="1"/>
    <col min="15622" max="15622" width="9.85546875" style="3" customWidth="1"/>
    <col min="15623" max="15623" width="10.140625" style="3" customWidth="1"/>
    <col min="15624" max="15624" width="10.28515625" style="3" customWidth="1"/>
    <col min="15625" max="15625" width="9.28515625" style="3" customWidth="1"/>
    <col min="15626" max="15626" width="10.140625" style="3" customWidth="1"/>
    <col min="15627" max="15627" width="9.85546875" style="3" customWidth="1"/>
    <col min="15628" max="15628" width="10.42578125" style="3" customWidth="1"/>
    <col min="15629" max="15629" width="10.28515625" style="3" customWidth="1"/>
    <col min="15630" max="15630" width="25" style="3" customWidth="1"/>
    <col min="15631" max="15872" width="9.140625" style="3"/>
    <col min="15873" max="15873" width="32.85546875" style="3" customWidth="1"/>
    <col min="15874" max="15874" width="9.85546875" style="3" customWidth="1"/>
    <col min="15875" max="15875" width="9.5703125" style="3" customWidth="1"/>
    <col min="15876" max="15876" width="10.42578125" style="3" customWidth="1"/>
    <col min="15877" max="15877" width="11.28515625" style="3" customWidth="1"/>
    <col min="15878" max="15878" width="9.85546875" style="3" customWidth="1"/>
    <col min="15879" max="15879" width="10.140625" style="3" customWidth="1"/>
    <col min="15880" max="15880" width="10.28515625" style="3" customWidth="1"/>
    <col min="15881" max="15881" width="9.28515625" style="3" customWidth="1"/>
    <col min="15882" max="15882" width="10.140625" style="3" customWidth="1"/>
    <col min="15883" max="15883" width="9.85546875" style="3" customWidth="1"/>
    <col min="15884" max="15884" width="10.42578125" style="3" customWidth="1"/>
    <col min="15885" max="15885" width="10.28515625" style="3" customWidth="1"/>
    <col min="15886" max="15886" width="25" style="3" customWidth="1"/>
    <col min="15887" max="16128" width="9.140625" style="3"/>
    <col min="16129" max="16129" width="32.85546875" style="3" customWidth="1"/>
    <col min="16130" max="16130" width="9.85546875" style="3" customWidth="1"/>
    <col min="16131" max="16131" width="9.5703125" style="3" customWidth="1"/>
    <col min="16132" max="16132" width="10.42578125" style="3" customWidth="1"/>
    <col min="16133" max="16133" width="11.28515625" style="3" customWidth="1"/>
    <col min="16134" max="16134" width="9.85546875" style="3" customWidth="1"/>
    <col min="16135" max="16135" width="10.140625" style="3" customWidth="1"/>
    <col min="16136" max="16136" width="10.28515625" style="3" customWidth="1"/>
    <col min="16137" max="16137" width="9.28515625" style="3" customWidth="1"/>
    <col min="16138" max="16138" width="10.140625" style="3" customWidth="1"/>
    <col min="16139" max="16139" width="9.85546875" style="3" customWidth="1"/>
    <col min="16140" max="16140" width="10.42578125" style="3" customWidth="1"/>
    <col min="16141" max="16141" width="10.28515625" style="3" customWidth="1"/>
    <col min="16142" max="16142" width="25" style="3" customWidth="1"/>
    <col min="16143" max="16384" width="9.140625" style="3"/>
  </cols>
  <sheetData>
    <row r="2" spans="1:26" x14ac:dyDescent="0.2">
      <c r="K2" s="987" t="s">
        <v>339</v>
      </c>
      <c r="L2" s="987"/>
      <c r="M2" s="987"/>
    </row>
    <row r="3" spans="1:26" x14ac:dyDescent="0.2">
      <c r="K3" s="1"/>
    </row>
    <row r="4" spans="1:26" x14ac:dyDescent="0.2">
      <c r="K4" s="11"/>
      <c r="L4" s="11"/>
      <c r="M4" s="12"/>
    </row>
    <row r="5" spans="1:26" s="14" customFormat="1" ht="15.75" x14ac:dyDescent="0.25">
      <c r="A5" s="13" t="s">
        <v>276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5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7" spans="1:26" ht="13.5" thickBot="1" x14ac:dyDescent="0.25">
      <c r="M7" s="16" t="s">
        <v>221</v>
      </c>
    </row>
    <row r="8" spans="1:26" ht="13.5" thickBot="1" x14ac:dyDescent="0.25">
      <c r="A8" s="9" t="s">
        <v>159</v>
      </c>
      <c r="B8" s="1015" t="s">
        <v>160</v>
      </c>
      <c r="C8" s="1016"/>
      <c r="D8" s="1016"/>
      <c r="E8" s="1017"/>
      <c r="F8" s="1015" t="s">
        <v>161</v>
      </c>
      <c r="G8" s="1016"/>
      <c r="H8" s="1016"/>
      <c r="I8" s="1017"/>
      <c r="J8" s="1015" t="s">
        <v>162</v>
      </c>
      <c r="K8" s="1016"/>
      <c r="L8" s="1016"/>
      <c r="M8" s="1017"/>
    </row>
    <row r="9" spans="1:26" x14ac:dyDescent="0.2">
      <c r="A9" s="17"/>
      <c r="B9" s="18" t="s">
        <v>163</v>
      </c>
      <c r="C9" s="19" t="s">
        <v>164</v>
      </c>
      <c r="D9" s="20" t="s">
        <v>165</v>
      </c>
      <c r="E9" s="21" t="s">
        <v>118</v>
      </c>
      <c r="F9" s="18" t="s">
        <v>163</v>
      </c>
      <c r="G9" s="22" t="s">
        <v>164</v>
      </c>
      <c r="H9" s="20" t="s">
        <v>165</v>
      </c>
      <c r="I9" s="21" t="s">
        <v>118</v>
      </c>
      <c r="J9" s="18" t="s">
        <v>163</v>
      </c>
      <c r="K9" s="23" t="s">
        <v>164</v>
      </c>
      <c r="L9" s="20" t="s">
        <v>165</v>
      </c>
      <c r="M9" s="24" t="s">
        <v>118</v>
      </c>
    </row>
    <row r="10" spans="1:26" x14ac:dyDescent="0.2">
      <c r="A10" s="17"/>
      <c r="B10" s="25" t="s">
        <v>42</v>
      </c>
      <c r="C10" s="26" t="s">
        <v>42</v>
      </c>
      <c r="D10" s="27"/>
      <c r="E10" s="28" t="s">
        <v>166</v>
      </c>
      <c r="F10" s="25" t="s">
        <v>42</v>
      </c>
      <c r="G10" s="29" t="s">
        <v>42</v>
      </c>
      <c r="H10" s="27"/>
      <c r="I10" s="28" t="s">
        <v>166</v>
      </c>
      <c r="J10" s="25" t="s">
        <v>42</v>
      </c>
      <c r="K10" s="30" t="s">
        <v>42</v>
      </c>
      <c r="L10" s="27"/>
      <c r="M10" s="31" t="s">
        <v>166</v>
      </c>
    </row>
    <row r="11" spans="1:26" ht="13.5" thickBot="1" x14ac:dyDescent="0.25">
      <c r="A11" s="32"/>
      <c r="B11" s="33"/>
      <c r="C11" s="34"/>
      <c r="D11" s="35"/>
      <c r="E11" s="36" t="s">
        <v>167</v>
      </c>
      <c r="F11" s="33"/>
      <c r="G11" s="37"/>
      <c r="H11" s="35"/>
      <c r="I11" s="36" t="s">
        <v>167</v>
      </c>
      <c r="J11" s="33"/>
      <c r="K11" s="38"/>
      <c r="L11" s="35"/>
      <c r="M11" s="39" t="s">
        <v>167</v>
      </c>
    </row>
    <row r="12" spans="1:26" x14ac:dyDescent="0.2">
      <c r="A12" s="40"/>
      <c r="B12" s="41"/>
      <c r="C12" s="42"/>
      <c r="D12" s="42"/>
      <c r="E12" s="43"/>
      <c r="F12" s="44"/>
      <c r="G12" s="45"/>
      <c r="H12" s="46"/>
      <c r="I12" s="47"/>
      <c r="J12" s="48"/>
      <c r="K12" s="45"/>
      <c r="L12" s="45"/>
      <c r="M12" s="49"/>
    </row>
    <row r="13" spans="1:26" x14ac:dyDescent="0.2">
      <c r="A13" s="50" t="s">
        <v>168</v>
      </c>
      <c r="B13" s="129">
        <f>SUM(B17:B21)</f>
        <v>70519</v>
      </c>
      <c r="C13" s="130">
        <f>SUM(C17:C21)</f>
        <v>70519</v>
      </c>
      <c r="D13" s="131">
        <f>SUM(D17:D21)</f>
        <v>44241</v>
      </c>
      <c r="E13" s="132">
        <f>(D13/C13)*100</f>
        <v>62.736283838398165</v>
      </c>
      <c r="F13" s="133">
        <f>SUM(F17:F21)</f>
        <v>52430</v>
      </c>
      <c r="G13" s="134">
        <f>SUM(G17:G21)</f>
        <v>52430</v>
      </c>
      <c r="H13" s="130">
        <f>SUM(H17:H21)</f>
        <v>20028</v>
      </c>
      <c r="I13" s="132">
        <f>(H13/G13)*100</f>
        <v>38.199504100705703</v>
      </c>
      <c r="J13" s="129">
        <f>B13-F13</f>
        <v>18089</v>
      </c>
      <c r="K13" s="130">
        <f>C13-G13</f>
        <v>18089</v>
      </c>
      <c r="L13" s="134">
        <f>D13-H13</f>
        <v>24213</v>
      </c>
      <c r="M13" s="135">
        <f>(L13/K13)*100</f>
        <v>133.85482890154236</v>
      </c>
    </row>
    <row r="14" spans="1:26" x14ac:dyDescent="0.2">
      <c r="A14" s="50" t="s">
        <v>169</v>
      </c>
      <c r="B14" s="136"/>
      <c r="C14" s="137"/>
      <c r="D14" s="137"/>
      <c r="E14" s="138"/>
      <c r="F14" s="139"/>
      <c r="G14" s="140"/>
      <c r="H14" s="137"/>
      <c r="I14" s="138"/>
      <c r="J14" s="136"/>
      <c r="K14" s="140"/>
      <c r="L14" s="134"/>
      <c r="M14" s="141"/>
    </row>
    <row r="15" spans="1:26" x14ac:dyDescent="0.2">
      <c r="A15" s="51" t="s">
        <v>170</v>
      </c>
      <c r="B15" s="142"/>
      <c r="C15" s="143"/>
      <c r="D15" s="143"/>
      <c r="E15" s="144"/>
      <c r="F15" s="145"/>
      <c r="G15" s="146"/>
      <c r="H15" s="143"/>
      <c r="I15" s="144"/>
      <c r="J15" s="142"/>
      <c r="K15" s="146"/>
      <c r="L15" s="147"/>
      <c r="M15" s="148"/>
    </row>
    <row r="16" spans="1:26" x14ac:dyDescent="0.2">
      <c r="A16" s="52" t="s">
        <v>171</v>
      </c>
      <c r="B16" s="149"/>
      <c r="C16" s="150"/>
      <c r="D16" s="137"/>
      <c r="E16" s="138"/>
      <c r="F16" s="151"/>
      <c r="G16" s="152"/>
      <c r="H16" s="151"/>
      <c r="I16" s="138"/>
      <c r="J16" s="136"/>
      <c r="K16" s="140"/>
      <c r="L16" s="134"/>
      <c r="M16" s="141"/>
    </row>
    <row r="17" spans="1:13" x14ac:dyDescent="0.2">
      <c r="A17" s="53" t="s">
        <v>172</v>
      </c>
      <c r="B17" s="153">
        <v>26809</v>
      </c>
      <c r="C17" s="154">
        <v>26809</v>
      </c>
      <c r="D17" s="137">
        <v>22429</v>
      </c>
      <c r="E17" s="138">
        <f t="shared" ref="E17:E22" si="0">D17/C17*100</f>
        <v>83.662202991532695</v>
      </c>
      <c r="F17" s="140">
        <v>20790</v>
      </c>
      <c r="G17" s="139">
        <v>20790</v>
      </c>
      <c r="H17" s="140">
        <v>5934</v>
      </c>
      <c r="I17" s="138">
        <f t="shared" ref="I17:I22" si="1">H17/G17*100</f>
        <v>28.542568542568542</v>
      </c>
      <c r="J17" s="155">
        <f t="shared" ref="J17:L22" si="2">B17-F17</f>
        <v>6019</v>
      </c>
      <c r="K17" s="140">
        <f t="shared" si="2"/>
        <v>6019</v>
      </c>
      <c r="L17" s="137">
        <f t="shared" si="2"/>
        <v>16495</v>
      </c>
      <c r="M17" s="141">
        <f t="shared" ref="M17:M22" si="3">L17/K17*100</f>
        <v>274.04884532314338</v>
      </c>
    </row>
    <row r="18" spans="1:13" x14ac:dyDescent="0.2">
      <c r="A18" s="53" t="s">
        <v>173</v>
      </c>
      <c r="B18" s="153">
        <v>7730</v>
      </c>
      <c r="C18" s="154">
        <v>7730</v>
      </c>
      <c r="D18" s="137">
        <v>4231</v>
      </c>
      <c r="E18" s="138">
        <f t="shared" si="0"/>
        <v>54.734799482535578</v>
      </c>
      <c r="F18" s="140">
        <v>6130</v>
      </c>
      <c r="G18" s="139">
        <v>6130</v>
      </c>
      <c r="H18" s="140">
        <v>4677</v>
      </c>
      <c r="I18" s="138">
        <f t="shared" si="1"/>
        <v>76.296900489396407</v>
      </c>
      <c r="J18" s="155">
        <f t="shared" si="2"/>
        <v>1600</v>
      </c>
      <c r="K18" s="140">
        <f t="shared" si="2"/>
        <v>1600</v>
      </c>
      <c r="L18" s="137">
        <f t="shared" si="2"/>
        <v>-446</v>
      </c>
      <c r="M18" s="141">
        <f t="shared" si="3"/>
        <v>-27.875</v>
      </c>
    </row>
    <row r="19" spans="1:13" x14ac:dyDescent="0.2">
      <c r="A19" s="53" t="s">
        <v>174</v>
      </c>
      <c r="B19" s="153">
        <v>2582</v>
      </c>
      <c r="C19" s="154">
        <v>2582</v>
      </c>
      <c r="D19" s="137">
        <v>1349</v>
      </c>
      <c r="E19" s="138">
        <f t="shared" si="0"/>
        <v>52.246320681642132</v>
      </c>
      <c r="F19" s="140">
        <v>1982</v>
      </c>
      <c r="G19" s="139">
        <v>1982</v>
      </c>
      <c r="H19" s="140">
        <v>834</v>
      </c>
      <c r="I19" s="138">
        <f t="shared" si="1"/>
        <v>42.078708375378405</v>
      </c>
      <c r="J19" s="155">
        <f t="shared" si="2"/>
        <v>600</v>
      </c>
      <c r="K19" s="140">
        <f t="shared" si="2"/>
        <v>600</v>
      </c>
      <c r="L19" s="137">
        <f t="shared" si="2"/>
        <v>515</v>
      </c>
      <c r="M19" s="141">
        <f t="shared" si="3"/>
        <v>85.833333333333329</v>
      </c>
    </row>
    <row r="20" spans="1:13" x14ac:dyDescent="0.2">
      <c r="A20" s="54" t="s">
        <v>175</v>
      </c>
      <c r="B20" s="153">
        <v>30280</v>
      </c>
      <c r="C20" s="154">
        <v>30280</v>
      </c>
      <c r="D20" s="137">
        <v>14291</v>
      </c>
      <c r="E20" s="138">
        <f t="shared" si="0"/>
        <v>47.196169088507268</v>
      </c>
      <c r="F20" s="140">
        <v>21210</v>
      </c>
      <c r="G20" s="139">
        <v>21210</v>
      </c>
      <c r="H20" s="140">
        <v>6510</v>
      </c>
      <c r="I20" s="138">
        <f t="shared" si="1"/>
        <v>30.693069306930692</v>
      </c>
      <c r="J20" s="155">
        <f t="shared" si="2"/>
        <v>9070</v>
      </c>
      <c r="K20" s="140">
        <f t="shared" si="2"/>
        <v>9070</v>
      </c>
      <c r="L20" s="137">
        <f t="shared" si="2"/>
        <v>7781</v>
      </c>
      <c r="M20" s="141">
        <f t="shared" si="3"/>
        <v>85.788313120176412</v>
      </c>
    </row>
    <row r="21" spans="1:13" ht="13.5" thickBot="1" x14ac:dyDescent="0.25">
      <c r="A21" s="54" t="s">
        <v>277</v>
      </c>
      <c r="B21" s="153">
        <v>3118</v>
      </c>
      <c r="C21" s="154">
        <v>3118</v>
      </c>
      <c r="D21" s="137">
        <v>1941</v>
      </c>
      <c r="E21" s="138">
        <f t="shared" si="0"/>
        <v>62.251443232841567</v>
      </c>
      <c r="F21" s="156">
        <v>2318</v>
      </c>
      <c r="G21" s="139">
        <v>2318</v>
      </c>
      <c r="H21" s="156">
        <v>2073</v>
      </c>
      <c r="I21" s="138">
        <f t="shared" si="1"/>
        <v>89.430543572044868</v>
      </c>
      <c r="J21" s="155">
        <f t="shared" si="2"/>
        <v>800</v>
      </c>
      <c r="K21" s="140">
        <f t="shared" si="2"/>
        <v>800</v>
      </c>
      <c r="L21" s="137">
        <f t="shared" si="2"/>
        <v>-132</v>
      </c>
      <c r="M21" s="141">
        <f t="shared" si="3"/>
        <v>-16.5</v>
      </c>
    </row>
    <row r="22" spans="1:13" s="56" customFormat="1" ht="17.25" customHeight="1" thickBot="1" x14ac:dyDescent="0.25">
      <c r="A22" s="55" t="s">
        <v>176</v>
      </c>
      <c r="B22" s="157">
        <v>8385</v>
      </c>
      <c r="C22" s="158">
        <v>8385</v>
      </c>
      <c r="D22" s="158">
        <v>4428</v>
      </c>
      <c r="E22" s="159">
        <f t="shared" si="0"/>
        <v>52.808586762075137</v>
      </c>
      <c r="F22" s="157">
        <v>8118</v>
      </c>
      <c r="G22" s="160">
        <v>8118</v>
      </c>
      <c r="H22" s="158">
        <v>3194</v>
      </c>
      <c r="I22" s="159">
        <f t="shared" si="1"/>
        <v>39.344666173934471</v>
      </c>
      <c r="J22" s="161">
        <f t="shared" si="2"/>
        <v>267</v>
      </c>
      <c r="K22" s="160">
        <f t="shared" si="2"/>
        <v>267</v>
      </c>
      <c r="L22" s="158">
        <f t="shared" si="2"/>
        <v>1234</v>
      </c>
      <c r="M22" s="162">
        <f t="shared" si="3"/>
        <v>462.17228464419475</v>
      </c>
    </row>
    <row r="23" spans="1:13" ht="13.5" thickBot="1" x14ac:dyDescent="0.25">
      <c r="A23" s="57"/>
      <c r="B23" s="136"/>
      <c r="C23" s="137"/>
      <c r="D23" s="139"/>
      <c r="E23" s="163"/>
      <c r="F23" s="139"/>
      <c r="G23" s="140"/>
      <c r="H23" s="139"/>
      <c r="I23" s="163"/>
      <c r="J23" s="136"/>
      <c r="K23" s="140"/>
      <c r="L23" s="164"/>
      <c r="M23" s="141"/>
    </row>
    <row r="24" spans="1:13" ht="13.5" thickBot="1" x14ac:dyDescent="0.25">
      <c r="A24" s="128" t="s">
        <v>177</v>
      </c>
      <c r="B24" s="157">
        <v>102362</v>
      </c>
      <c r="C24" s="158">
        <f>SUM(C25:C28)</f>
        <v>102362</v>
      </c>
      <c r="D24" s="165">
        <f>SUM(D25:D28)</f>
        <v>32343</v>
      </c>
      <c r="E24" s="166">
        <f>D24/C24*100</f>
        <v>31.596686270295613</v>
      </c>
      <c r="F24" s="165">
        <f>SUM(F25:F28)</f>
        <v>6000</v>
      </c>
      <c r="G24" s="160">
        <f>SUM(G25:G28)</f>
        <v>6000</v>
      </c>
      <c r="H24" s="165">
        <f>SUM(H25:H28)</f>
        <v>1521</v>
      </c>
      <c r="I24" s="166">
        <f>H24/G24*100</f>
        <v>25.35</v>
      </c>
      <c r="J24" s="157">
        <f>B24-F24</f>
        <v>96362</v>
      </c>
      <c r="K24" s="160">
        <f>C24-G24</f>
        <v>96362</v>
      </c>
      <c r="L24" s="160">
        <f>D24-H24</f>
        <v>30822</v>
      </c>
      <c r="M24" s="162">
        <f>L24/K24*100</f>
        <v>31.985637491957409</v>
      </c>
    </row>
    <row r="25" spans="1:13" x14ac:dyDescent="0.2">
      <c r="A25" s="52" t="s">
        <v>216</v>
      </c>
      <c r="B25" s="167">
        <v>5000</v>
      </c>
      <c r="C25" s="168">
        <v>5000</v>
      </c>
      <c r="D25" s="169">
        <v>2133</v>
      </c>
      <c r="E25" s="170">
        <f>D25/C25*100</f>
        <v>42.66</v>
      </c>
      <c r="F25" s="131"/>
      <c r="G25" s="134"/>
      <c r="H25" s="131"/>
      <c r="I25" s="132"/>
      <c r="J25" s="129"/>
      <c r="K25" s="134"/>
      <c r="L25" s="134"/>
      <c r="M25" s="135"/>
    </row>
    <row r="26" spans="1:13" x14ac:dyDescent="0.2">
      <c r="A26" s="52" t="s">
        <v>217</v>
      </c>
      <c r="B26" s="167">
        <v>97362</v>
      </c>
      <c r="C26" s="168">
        <v>97362</v>
      </c>
      <c r="D26" s="169">
        <v>30210</v>
      </c>
      <c r="E26" s="170">
        <f>D26/C26*100</f>
        <v>31.028532692426204</v>
      </c>
      <c r="F26" s="131"/>
      <c r="G26" s="134"/>
      <c r="H26" s="131"/>
      <c r="I26" s="132"/>
      <c r="J26" s="129"/>
      <c r="K26" s="134"/>
      <c r="L26" s="134"/>
      <c r="M26" s="135"/>
    </row>
    <row r="27" spans="1:13" x14ac:dyDescent="0.2">
      <c r="A27" s="52" t="s">
        <v>218</v>
      </c>
      <c r="B27" s="129"/>
      <c r="C27" s="130"/>
      <c r="D27" s="131"/>
      <c r="E27" s="132"/>
      <c r="F27" s="131"/>
      <c r="G27" s="134"/>
      <c r="H27" s="131"/>
      <c r="I27" s="132"/>
      <c r="J27" s="129"/>
      <c r="K27" s="134"/>
      <c r="L27" s="134"/>
      <c r="M27" s="135"/>
    </row>
    <row r="28" spans="1:13" ht="13.5" thickBot="1" x14ac:dyDescent="0.25">
      <c r="A28" s="58" t="s">
        <v>219</v>
      </c>
      <c r="B28" s="171"/>
      <c r="C28" s="172"/>
      <c r="D28" s="173"/>
      <c r="E28" s="163"/>
      <c r="F28" s="139">
        <v>6000</v>
      </c>
      <c r="G28" s="140">
        <v>6000</v>
      </c>
      <c r="H28" s="156">
        <v>1521</v>
      </c>
      <c r="I28" s="138">
        <f t="shared" ref="I28" si="4">H28/G28*100</f>
        <v>25.35</v>
      </c>
      <c r="J28" s="171"/>
      <c r="K28" s="156"/>
      <c r="L28" s="174"/>
      <c r="M28" s="141"/>
    </row>
    <row r="29" spans="1:13" x14ac:dyDescent="0.2">
      <c r="A29" s="51" t="s">
        <v>178</v>
      </c>
      <c r="B29" s="175">
        <v>7190</v>
      </c>
      <c r="C29" s="175">
        <v>7190</v>
      </c>
      <c r="D29" s="176">
        <v>8574</v>
      </c>
      <c r="E29" s="177">
        <f>D29/C29*100</f>
        <v>119.24895688456189</v>
      </c>
      <c r="F29" s="178">
        <v>26911</v>
      </c>
      <c r="G29" s="179">
        <v>26911</v>
      </c>
      <c r="H29" s="180">
        <v>11916</v>
      </c>
      <c r="I29" s="177">
        <f>H29/G29*100</f>
        <v>44.279290996246893</v>
      </c>
      <c r="J29" s="178">
        <f t="shared" ref="J29:L29" si="5">B29-F29</f>
        <v>-19721</v>
      </c>
      <c r="K29" s="179">
        <f t="shared" si="5"/>
        <v>-19721</v>
      </c>
      <c r="L29" s="180">
        <f t="shared" si="5"/>
        <v>-3342</v>
      </c>
      <c r="M29" s="181">
        <f>L29/K29*100</f>
        <v>16.946402312255969</v>
      </c>
    </row>
    <row r="30" spans="1:13" ht="13.5" thickBot="1" x14ac:dyDescent="0.25">
      <c r="A30" s="52" t="s">
        <v>179</v>
      </c>
      <c r="B30" s="168"/>
      <c r="C30" s="168"/>
      <c r="D30" s="169"/>
      <c r="E30" s="182"/>
      <c r="F30" s="183">
        <v>15000</v>
      </c>
      <c r="G30" s="168">
        <v>15000</v>
      </c>
      <c r="H30" s="169">
        <v>3740</v>
      </c>
      <c r="I30" s="184">
        <f>H30/G30*100</f>
        <v>24.933333333333334</v>
      </c>
      <c r="J30" s="185">
        <v>0</v>
      </c>
      <c r="K30" s="186">
        <f>C30-G30</f>
        <v>-15000</v>
      </c>
      <c r="L30" s="187">
        <f>D30-H30</f>
        <v>-3740</v>
      </c>
      <c r="M30" s="188">
        <f>L30/K30*100</f>
        <v>24.933333333333334</v>
      </c>
    </row>
    <row r="31" spans="1:13" x14ac:dyDescent="0.2">
      <c r="A31" s="6"/>
      <c r="B31" s="189"/>
      <c r="C31" s="189"/>
      <c r="D31" s="189"/>
      <c r="E31" s="190"/>
      <c r="F31" s="191"/>
      <c r="G31" s="189"/>
      <c r="H31" s="189"/>
      <c r="I31" s="190"/>
      <c r="J31" s="191"/>
      <c r="K31" s="192"/>
      <c r="L31" s="193"/>
      <c r="M31" s="194"/>
    </row>
    <row r="32" spans="1:13" x14ac:dyDescent="0.2">
      <c r="A32" s="59" t="s">
        <v>153</v>
      </c>
      <c r="B32" s="130">
        <f>B13+B22+B24+B29</f>
        <v>188456</v>
      </c>
      <c r="C32" s="130">
        <f>C13+C22+C24+C29</f>
        <v>188456</v>
      </c>
      <c r="D32" s="130">
        <f>D13+D22+D24+D29</f>
        <v>89586</v>
      </c>
      <c r="E32" s="132">
        <f>(D32/C32)*100</f>
        <v>47.536825572016809</v>
      </c>
      <c r="F32" s="130">
        <f>F13+F22+F24+F29</f>
        <v>93459</v>
      </c>
      <c r="G32" s="130">
        <f>G13+G22+G24+G29</f>
        <v>93459</v>
      </c>
      <c r="H32" s="130">
        <f>H13+H22+H24+H29</f>
        <v>36659</v>
      </c>
      <c r="I32" s="132">
        <f>(H32/G32)*100</f>
        <v>39.2246867610396</v>
      </c>
      <c r="J32" s="130">
        <f>J13+J22+J24+J29</f>
        <v>94997</v>
      </c>
      <c r="K32" s="130">
        <f>K13+K22+K24+K29</f>
        <v>94997</v>
      </c>
      <c r="L32" s="130">
        <f>L13+L22+L24+L29</f>
        <v>52927</v>
      </c>
      <c r="M32" s="195">
        <f>(L32/K32)*100</f>
        <v>55.714390980767817</v>
      </c>
    </row>
    <row r="33" spans="1:13" ht="16.5" customHeight="1" x14ac:dyDescent="0.2">
      <c r="A33" s="8" t="s">
        <v>180</v>
      </c>
      <c r="B33" s="130"/>
      <c r="C33" s="130"/>
      <c r="D33" s="130"/>
      <c r="E33" s="196"/>
      <c r="F33" s="129"/>
      <c r="G33" s="130"/>
      <c r="H33" s="130"/>
      <c r="I33" s="197"/>
      <c r="J33" s="136"/>
      <c r="K33" s="134"/>
      <c r="L33" s="198"/>
      <c r="M33" s="135"/>
    </row>
    <row r="34" spans="1:13" ht="0.75" customHeight="1" thickBot="1" x14ac:dyDescent="0.25">
      <c r="A34" s="7"/>
      <c r="B34" s="60"/>
      <c r="C34" s="60"/>
      <c r="D34" s="60"/>
      <c r="E34" s="61"/>
      <c r="F34" s="62"/>
      <c r="G34" s="63"/>
      <c r="H34" s="63"/>
      <c r="I34" s="61"/>
      <c r="J34" s="64"/>
      <c r="K34" s="65"/>
      <c r="L34" s="66"/>
      <c r="M34" s="67"/>
    </row>
    <row r="35" spans="1:13" x14ac:dyDescent="0.2">
      <c r="A35" s="5"/>
      <c r="B35" s="68"/>
      <c r="C35" s="68"/>
      <c r="D35" s="68"/>
      <c r="E35" s="5"/>
      <c r="F35" s="5"/>
      <c r="G35" s="5"/>
      <c r="H35" s="5"/>
      <c r="I35" s="5"/>
      <c r="J35" s="68"/>
      <c r="K35" s="68"/>
      <c r="L35" s="68"/>
      <c r="M35" s="69"/>
    </row>
  </sheetData>
  <mergeCells count="4">
    <mergeCell ref="B8:E8"/>
    <mergeCell ref="F8:I8"/>
    <mergeCell ref="J8:M8"/>
    <mergeCell ref="K2:M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blackAndWhite="1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3</vt:i4>
      </vt:variant>
    </vt:vector>
  </HeadingPairs>
  <TitlesOfParts>
    <vt:vector size="12" baseType="lpstr">
      <vt:lpstr>Příloha č. 1 MŠ+ZŠ</vt:lpstr>
      <vt:lpstr>Příloha č. 2 - SeS</vt:lpstr>
      <vt:lpstr>Příloha č. 3 - Geronto</vt:lpstr>
      <vt:lpstr>Příloha č. 4 - OÚSS</vt:lpstr>
      <vt:lpstr>Příloha č. 5 Osmička pro rodinu</vt:lpstr>
      <vt:lpstr>Příloha č. 6 - str. 1</vt:lpstr>
      <vt:lpstr>Příloha č. 6 - str. 2</vt:lpstr>
      <vt:lpstr>Příloha č. 7 - KV</vt:lpstr>
      <vt:lpstr>Příloha č. 8 - ZČ</vt:lpstr>
      <vt:lpstr>'Příloha č. 6 - str. 1'!Oblast_tisku</vt:lpstr>
      <vt:lpstr>'Příloha č. 6 - str. 2'!Oblast_tisku</vt:lpstr>
      <vt:lpstr>'Příloha č. 7 - KV'!Oblast_tisku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P08x4050</cp:lastModifiedBy>
  <cp:lastPrinted>2016-08-22T09:28:23Z</cp:lastPrinted>
  <dcterms:created xsi:type="dcterms:W3CDTF">2014-08-04T06:13:08Z</dcterms:created>
  <dcterms:modified xsi:type="dcterms:W3CDTF">2016-08-22T09:30:20Z</dcterms:modified>
</cp:coreProperties>
</file>