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4ddbb1da-ad33-4cbf-85ff-775b64b7507d/"/>
    </mc:Choice>
  </mc:AlternateContent>
  <xr:revisionPtr revIDLastSave="0" documentId="13_ncr:1_{E998CD85-66B2-490C-9D5A-38E99CEB9579}" xr6:coauthVersionLast="47" xr6:coauthVersionMax="47" xr10:uidLastSave="{00000000-0000-0000-0000-000000000000}"/>
  <bookViews>
    <workbookView xWindow="-120" yWindow="-120" windowWidth="29040" windowHeight="17640" tabRatio="786" xr2:uid="{00000000-000D-0000-FFFF-FFFF00000000}"/>
  </bookViews>
  <sheets>
    <sheet name="Kap.01" sheetId="1" r:id="rId1"/>
    <sheet name="Kap.02" sheetId="2" r:id="rId2"/>
    <sheet name="Kap. 03" sheetId="3" r:id="rId3"/>
    <sheet name="Kap. 04" sheetId="20" r:id="rId4"/>
    <sheet name="Kap. 05" sheetId="26" r:id="rId5"/>
    <sheet name="Kap. 06" sheetId="19" r:id="rId6"/>
    <sheet name="Kap. 07" sheetId="7" r:id="rId7"/>
    <sheet name="Kap. 08" sheetId="8" r:id="rId8"/>
    <sheet name="Kap. 09" sheetId="23" r:id="rId9"/>
    <sheet name="Kap. 10" sheetId="13" r:id="rId10"/>
  </sheets>
  <definedNames>
    <definedName name="_xlnm.Print_Area" localSheetId="3">'Kap. 04'!$A$1:$G$176</definedName>
    <definedName name="_xlnm.Print_Area" localSheetId="8">'Kap. 09'!$A$2:$H$95</definedName>
    <definedName name="_xlnm.Print_Area" localSheetId="1">Kap.02!$A$1:$H$18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8" i="13" l="1"/>
  <c r="E16" i="13" s="1"/>
  <c r="F94" i="23"/>
  <c r="E94" i="23"/>
  <c r="F81" i="23"/>
  <c r="G81" i="23" s="1"/>
  <c r="E81" i="23"/>
  <c r="F59" i="23"/>
  <c r="E59" i="23"/>
  <c r="F55" i="23"/>
  <c r="E55" i="23"/>
  <c r="F27" i="23"/>
  <c r="E27" i="23"/>
  <c r="F8" i="23"/>
  <c r="E8" i="23"/>
  <c r="F15" i="8"/>
  <c r="E15" i="8"/>
  <c r="F7" i="8"/>
  <c r="E7" i="8"/>
  <c r="F8" i="7"/>
  <c r="E8" i="7"/>
  <c r="F33" i="19"/>
  <c r="E33" i="19"/>
  <c r="F28" i="19"/>
  <c r="G28" i="19" s="1"/>
  <c r="E28" i="19"/>
  <c r="F7" i="19"/>
  <c r="G7" i="19" s="1"/>
  <c r="E7" i="19"/>
  <c r="F20" i="26"/>
  <c r="E20" i="26"/>
  <c r="F11" i="26"/>
  <c r="E11" i="26"/>
  <c r="F160" i="20"/>
  <c r="E174" i="20"/>
  <c r="F8" i="3"/>
  <c r="E8" i="3"/>
  <c r="F8" i="2"/>
  <c r="E8" i="2"/>
  <c r="F22" i="1"/>
  <c r="G22" i="1" s="1"/>
  <c r="E22" i="1"/>
  <c r="E21" i="1" s="1"/>
  <c r="G24" i="23"/>
  <c r="F37" i="23"/>
  <c r="E56" i="23"/>
  <c r="F14" i="13"/>
  <c r="G14" i="13" s="1"/>
  <c r="E14" i="13"/>
  <c r="G92" i="23"/>
  <c r="F92" i="23"/>
  <c r="E92" i="23"/>
  <c r="F56" i="23"/>
  <c r="E37" i="23"/>
  <c r="G7" i="8"/>
  <c r="F13" i="8"/>
  <c r="E13" i="8"/>
  <c r="E20" i="7"/>
  <c r="E13" i="7"/>
  <c r="G9" i="7"/>
  <c r="G11" i="26"/>
  <c r="E8" i="26"/>
  <c r="E8" i="20"/>
  <c r="G167" i="20"/>
  <c r="E160" i="20"/>
  <c r="G160" i="20" s="1"/>
  <c r="F73" i="20"/>
  <c r="F8" i="20" s="1"/>
  <c r="F174" i="20" s="1"/>
  <c r="E73" i="20"/>
  <c r="F9" i="20"/>
  <c r="E9" i="20"/>
  <c r="E17" i="2"/>
  <c r="G18" i="1"/>
  <c r="F18" i="1"/>
  <c r="E18" i="1"/>
  <c r="G25" i="1"/>
  <c r="F25" i="1"/>
  <c r="E25" i="1"/>
  <c r="F9" i="7"/>
  <c r="F170" i="20"/>
  <c r="F7" i="23" l="1"/>
  <c r="G33" i="19"/>
  <c r="G20" i="26"/>
  <c r="F21" i="1"/>
  <c r="F30" i="1" s="1"/>
  <c r="E30" i="1"/>
  <c r="G30" i="1" s="1"/>
  <c r="G21" i="1"/>
  <c r="G8" i="20"/>
  <c r="G174" i="20"/>
  <c r="E7" i="23"/>
  <c r="G94" i="23" s="1"/>
  <c r="G37" i="23"/>
  <c r="G7" i="23"/>
  <c r="G8" i="23"/>
  <c r="G8" i="2"/>
  <c r="G80" i="23" l="1"/>
  <c r="G79" i="23"/>
  <c r="G78" i="23"/>
  <c r="G77" i="23"/>
  <c r="G76" i="23"/>
  <c r="G75" i="23"/>
  <c r="G74" i="23"/>
  <c r="G73" i="23"/>
  <c r="G72" i="23"/>
  <c r="G71" i="23"/>
  <c r="G70" i="23"/>
  <c r="G69" i="23"/>
  <c r="G68" i="23"/>
  <c r="G67" i="23"/>
  <c r="G66" i="23"/>
  <c r="G65" i="23"/>
  <c r="G64" i="23"/>
  <c r="G63" i="23"/>
  <c r="G62" i="23"/>
  <c r="G61" i="23"/>
  <c r="G10" i="8"/>
  <c r="G164" i="20"/>
  <c r="G162" i="20"/>
  <c r="G29" i="1"/>
  <c r="G28" i="1"/>
  <c r="G27" i="1"/>
  <c r="F11" i="13"/>
  <c r="F8" i="13" s="1"/>
  <c r="F16" i="13" s="1"/>
  <c r="G16" i="13" s="1"/>
  <c r="G32" i="23"/>
  <c r="G28" i="23"/>
  <c r="G22" i="23"/>
  <c r="G21" i="23"/>
  <c r="G19" i="23"/>
  <c r="G18" i="23"/>
  <c r="G10" i="23"/>
  <c r="G12" i="3" l="1"/>
  <c r="G26" i="19"/>
  <c r="G25" i="19"/>
  <c r="G24" i="19"/>
  <c r="G23" i="19"/>
  <c r="G22" i="19"/>
  <c r="G21" i="19"/>
  <c r="G20" i="19"/>
  <c r="G19" i="19"/>
  <c r="G18" i="19"/>
  <c r="G17" i="19"/>
  <c r="G16" i="19"/>
  <c r="G15" i="19"/>
  <c r="G14" i="19"/>
  <c r="G13" i="19"/>
  <c r="G12" i="19"/>
  <c r="G10" i="19"/>
  <c r="G9" i="19"/>
  <c r="G8" i="19"/>
  <c r="G18" i="26" l="1"/>
  <c r="G12" i="26"/>
  <c r="F17" i="2" l="1"/>
  <c r="G17" i="2" l="1"/>
  <c r="G131" i="20"/>
  <c r="G130" i="20"/>
  <c r="G129" i="20"/>
  <c r="G128" i="20"/>
  <c r="G127" i="20"/>
  <c r="G126" i="20"/>
  <c r="G125" i="20"/>
  <c r="G124" i="20"/>
  <c r="G123" i="20"/>
  <c r="G122" i="20"/>
  <c r="G121" i="20"/>
  <c r="G120" i="20"/>
  <c r="G119" i="20"/>
  <c r="G118" i="20"/>
  <c r="G117" i="20"/>
  <c r="G116" i="20"/>
  <c r="G115" i="20"/>
  <c r="G114" i="20"/>
  <c r="G113" i="20"/>
  <c r="G112" i="20"/>
  <c r="G111" i="20"/>
  <c r="G110" i="20"/>
  <c r="G109" i="20"/>
  <c r="G108" i="20"/>
  <c r="G107" i="20"/>
  <c r="G97" i="20"/>
  <c r="G96" i="20"/>
  <c r="G95" i="20"/>
  <c r="G94" i="20"/>
  <c r="G93" i="20"/>
  <c r="G92" i="20"/>
  <c r="G91" i="20"/>
  <c r="G90" i="20"/>
  <c r="G89" i="20"/>
  <c r="G88" i="20"/>
  <c r="G87" i="20"/>
  <c r="G86" i="20"/>
  <c r="G85" i="20"/>
  <c r="G84" i="20"/>
  <c r="G83" i="20"/>
  <c r="G82" i="20"/>
  <c r="G81" i="20"/>
  <c r="G80" i="20"/>
  <c r="G79" i="20"/>
  <c r="G78" i="20"/>
  <c r="G77" i="20"/>
  <c r="G76" i="20"/>
  <c r="G75" i="20"/>
  <c r="G74" i="20"/>
  <c r="G73" i="20"/>
  <c r="G72" i="20"/>
  <c r="G71" i="20"/>
  <c r="G70" i="20"/>
  <c r="G69" i="20"/>
  <c r="G68" i="20"/>
  <c r="G67" i="20"/>
  <c r="G66" i="20"/>
  <c r="G65" i="20"/>
  <c r="G64" i="20"/>
  <c r="G63" i="20"/>
  <c r="G62" i="20"/>
  <c r="G61" i="20"/>
  <c r="G60" i="20"/>
  <c r="G59" i="20"/>
  <c r="G58" i="20"/>
  <c r="G57" i="20"/>
  <c r="G56" i="20"/>
  <c r="G50" i="20"/>
  <c r="G49" i="20"/>
  <c r="G48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G14" i="20"/>
  <c r="G13" i="20"/>
  <c r="G12" i="20"/>
  <c r="G11" i="20"/>
  <c r="G10" i="20"/>
  <c r="G9" i="20"/>
  <c r="E18" i="7" l="1"/>
  <c r="E9" i="7"/>
  <c r="E170" i="20"/>
  <c r="G19" i="1" l="1"/>
  <c r="G26" i="1"/>
  <c r="G16" i="7" l="1"/>
  <c r="F18" i="7" l="1"/>
  <c r="F13" i="7"/>
  <c r="G8" i="7" s="1"/>
  <c r="G11" i="13"/>
  <c r="F20" i="7" l="1"/>
  <c r="G15" i="2"/>
  <c r="G91" i="23"/>
  <c r="G13" i="7"/>
  <c r="G14" i="7"/>
  <c r="E14" i="3"/>
  <c r="G14" i="2"/>
  <c r="G30" i="23"/>
  <c r="G18" i="7" l="1"/>
  <c r="G19" i="7"/>
  <c r="G13" i="3" l="1"/>
  <c r="F8" i="26" l="1"/>
  <c r="F14" i="3"/>
  <c r="G14" i="3" l="1"/>
  <c r="G10" i="7"/>
  <c r="G20" i="7" l="1"/>
  <c r="G15" i="13" l="1"/>
  <c r="G10" i="13"/>
  <c r="G93" i="23"/>
  <c r="G90" i="23"/>
  <c r="G89" i="23"/>
  <c r="G88" i="23"/>
  <c r="G87" i="23"/>
  <c r="G86" i="23"/>
  <c r="G85" i="23"/>
  <c r="G84" i="23"/>
  <c r="G83" i="23"/>
  <c r="G82" i="23"/>
  <c r="G58" i="23"/>
  <c r="G57" i="23"/>
  <c r="G39" i="23"/>
  <c r="G38" i="23"/>
  <c r="G35" i="23"/>
  <c r="G34" i="23"/>
  <c r="G33" i="23"/>
  <c r="G31" i="23"/>
  <c r="G29" i="23"/>
  <c r="G23" i="23"/>
  <c r="G20" i="23"/>
  <c r="G17" i="23"/>
  <c r="G16" i="23"/>
  <c r="G15" i="23"/>
  <c r="G14" i="23"/>
  <c r="G13" i="23"/>
  <c r="G12" i="23"/>
  <c r="G11" i="23"/>
  <c r="G9" i="23"/>
  <c r="G14" i="8"/>
  <c r="G11" i="8"/>
  <c r="G9" i="8"/>
  <c r="G8" i="8"/>
  <c r="G32" i="19"/>
  <c r="G31" i="19"/>
  <c r="G29" i="19"/>
  <c r="G19" i="26"/>
  <c r="G17" i="26"/>
  <c r="G16" i="26"/>
  <c r="G15" i="26"/>
  <c r="G14" i="26"/>
  <c r="G13" i="26"/>
  <c r="G166" i="20"/>
  <c r="G165" i="20"/>
  <c r="G161" i="20"/>
  <c r="G11" i="3"/>
  <c r="G9" i="3"/>
  <c r="G13" i="2"/>
  <c r="G12" i="2"/>
  <c r="G11" i="2"/>
  <c r="G10" i="2"/>
  <c r="G9" i="2"/>
  <c r="G24" i="1"/>
  <c r="G23" i="1"/>
  <c r="G8" i="3" l="1"/>
  <c r="G56" i="23" l="1"/>
  <c r="G13" i="8" l="1"/>
  <c r="G59" i="23" l="1"/>
  <c r="G8" i="13"/>
  <c r="G27" i="23"/>
  <c r="G15" i="8"/>
  <c r="G55" i="23" l="1"/>
</calcChain>
</file>

<file path=xl/sharedStrings.xml><?xml version="1.0" encoding="utf-8"?>
<sst xmlns="http://schemas.openxmlformats.org/spreadsheetml/2006/main" count="771" uniqueCount="363">
  <si>
    <t>Kapitola 01 – rozvoj obce</t>
  </si>
  <si>
    <t>Organiz.</t>
  </si>
  <si>
    <t>Číslo</t>
  </si>
  <si>
    <t>Název organizace,</t>
  </si>
  <si>
    <t>Schválený</t>
  </si>
  <si>
    <t>jednotka</t>
  </si>
  <si>
    <t>organizace</t>
  </si>
  <si>
    <t>činnosti</t>
  </si>
  <si>
    <t>Rozpočtová skladba (oddíl, §)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</si>
  <si>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</si>
  <si>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</si>
  <si>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</si>
  <si>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</si>
  <si>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</si>
  <si>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</si>
  <si>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</si>
  <si>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</si>
  <si>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</si>
  <si>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</si>
  <si>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</si>
  <si>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</si>
  <si>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</si>
  <si>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</si>
  <si>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činnost odboru</t>
  </si>
  <si>
    <t>3749 - ostatní činnosti k ochraně přírody a krajiny</t>
  </si>
  <si>
    <t>3745 - péče o vzhled obcí a veřejnou zeleň</t>
  </si>
  <si>
    <t>2219 - ostatní záležitosti pozemních komunikací</t>
  </si>
  <si>
    <t>Kapitola 03 – doprava</t>
  </si>
  <si>
    <t>0319</t>
  </si>
  <si>
    <t xml:space="preserve">odbor dopravy ÚMČ </t>
  </si>
  <si>
    <t>2219 - ost. záležitosti pozemních komunikací</t>
  </si>
  <si>
    <t>Kapitola 04 – školství, mládež a sport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</si>
  <si>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</si>
  <si>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</si>
  <si>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</si>
  <si>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</si>
  <si>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</si>
  <si>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</si>
  <si>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</si>
  <si>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</si>
  <si>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</si>
  <si>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</si>
  <si>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</si>
  <si>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</si>
  <si>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</si>
  <si>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</si>
  <si>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</si>
  <si>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</si>
  <si>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</si>
  <si>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</si>
  <si>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</si>
  <si>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</si>
  <si>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</si>
  <si>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</si>
  <si>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</si>
  <si>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</si>
  <si>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</si>
  <si>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</si>
  <si>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</si>
  <si>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</si>
  <si>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</si>
  <si>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</si>
  <si>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</si>
  <si>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</si>
  <si>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</si>
  <si>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</si>
  <si>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</si>
  <si>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</si>
  <si>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</si>
  <si>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</si>
  <si>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</si>
  <si>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</si>
  <si>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</si>
  <si>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</si>
  <si>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</si>
  <si>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</si>
  <si>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</si>
  <si>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</si>
  <si>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</si>
  <si>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</si>
  <si>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</si>
  <si>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</si>
  <si>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</si>
  <si>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</si>
  <si>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</si>
  <si>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</si>
  <si>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</si>
  <si>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</si>
  <si>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</si>
  <si>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</si>
  <si>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</si>
  <si>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</si>
  <si>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</si>
  <si>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</si>
  <si>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</si>
  <si>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</si>
  <si>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</si>
  <si>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</si>
  <si>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</si>
  <si>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</si>
  <si>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</si>
  <si>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</si>
  <si>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</si>
  <si>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</si>
  <si>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pol. 5163 - služby peněžních ústavů</t>
  </si>
  <si>
    <t>301</t>
  </si>
  <si>
    <t>Kapitola 05 – zdravotnictví a sociální oblast</t>
  </si>
  <si>
    <t>4329 - soc. péče a pomoc dětem a mládeži j.n.</t>
  </si>
  <si>
    <t>4349 - ost. soc. péče a pomoc ost. skupinám obyvatel.</t>
  </si>
  <si>
    <t>protidrogová prevence</t>
  </si>
  <si>
    <t>3541 - prevence před drogami</t>
  </si>
  <si>
    <t xml:space="preserve"> </t>
  </si>
  <si>
    <t>pol. 5136 - knihy, učební pomůcky a tisk</t>
  </si>
  <si>
    <t>pol. 5139 - nákup materiálu j.n.</t>
  </si>
  <si>
    <t>pol. 5167 - služby školení a vzdělávání</t>
  </si>
  <si>
    <t>3511 - všeobecná ambulantní péče</t>
  </si>
  <si>
    <t>pol. 5166 - konzultační, poradenské a právní služby</t>
  </si>
  <si>
    <t>3523 - odborné léčebné ústavy</t>
  </si>
  <si>
    <t xml:space="preserve">Gerontologické centrum, Praha 8 (GC) </t>
  </si>
  <si>
    <t>502</t>
  </si>
  <si>
    <t>4378 - terénní programy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</si>
  <si>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</si>
  <si>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</si>
  <si>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</si>
  <si>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</si>
  <si>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</si>
  <si>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3311 - divadelní činnost</t>
  </si>
  <si>
    <t>614</t>
  </si>
  <si>
    <t>redakce měsíčníku "Osmička"</t>
  </si>
  <si>
    <t>3349 - záležitosti sděl. prostředků j.n.</t>
  </si>
  <si>
    <t>sportovní soutěže</t>
  </si>
  <si>
    <t>3421 - využití volného času dětí a mládeže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</si>
  <si>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</si>
  <si>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</si>
  <si>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</si>
  <si>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</si>
  <si>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výstavy</t>
  </si>
  <si>
    <t xml:space="preserve">3317 - výstavní činnost v kultuře </t>
  </si>
  <si>
    <t>3319 - záležitosti kultury j.n.</t>
  </si>
  <si>
    <t>0631</t>
  </si>
  <si>
    <t xml:space="preserve">odbor kancelář starosty ÚMČ </t>
  </si>
  <si>
    <t>3349 - záležitosti sděl.prostředků j.n.</t>
  </si>
  <si>
    <t>620</t>
  </si>
  <si>
    <t>propagace</t>
  </si>
  <si>
    <t>Kapitola 07 – bezpečnost</t>
  </si>
  <si>
    <t>5212 - ochrana obyvatelstva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</si>
  <si>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</si>
  <si>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</si>
  <si>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</si>
  <si>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</si>
  <si>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</si>
  <si>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</si>
  <si>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</si>
  <si>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</si>
  <si>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</si>
  <si>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</si>
  <si>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</si>
  <si>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</si>
  <si>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</si>
  <si>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</si>
  <si>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</si>
  <si>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</si>
  <si>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</si>
  <si>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</si>
  <si>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</si>
  <si>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</si>
  <si>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</si>
  <si>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5032 - povinné pojistné na zdravotní pojištění</t>
  </si>
  <si>
    <t>pol. 5038 - ost.povinné pojistné hrazené zaměstnavatelem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</si>
  <si>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</si>
  <si>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</si>
  <si>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</si>
  <si>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</si>
  <si>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</si>
  <si>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</si>
  <si>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</si>
  <si>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5151 - voda</t>
  </si>
  <si>
    <t>pol. 5152 - pára</t>
  </si>
  <si>
    <t>pol. 5153 - plyn</t>
  </si>
  <si>
    <t>pol. 5156 - pohonné hmoty a maziva</t>
  </si>
  <si>
    <t>pol. 5161 - služby pošty</t>
  </si>
  <si>
    <t>pol. 5162 - služby telekomunikací a radiokomunikací</t>
  </si>
  <si>
    <t>pol. 5173 - cestovné</t>
  </si>
  <si>
    <t>pol. 5175 - pohoštění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</si>
  <si>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</si>
  <si>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</si>
  <si>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</si>
  <si>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</si>
  <si>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</si>
  <si>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</si>
  <si>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</si>
  <si>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</si>
  <si>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</si>
  <si>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</si>
  <si>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</si>
  <si>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pol. 5499 - ostatní neinv.transfery obyv.j.n.</t>
  </si>
  <si>
    <t>0931</t>
  </si>
  <si>
    <t>911</t>
  </si>
  <si>
    <t>0922</t>
  </si>
  <si>
    <t>odbor právních služeb ÚMČ</t>
  </si>
  <si>
    <t>odbor kancelář starosty ÚMČ</t>
  </si>
  <si>
    <t>0524</t>
  </si>
  <si>
    <t xml:space="preserve">6310 - obecné příjmy a výdaje z fin.operací </t>
  </si>
  <si>
    <t>odbor správy majetku ÚMČ</t>
  </si>
  <si>
    <t>rozpočtu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</si>
  <si>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</si>
  <si>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</si>
  <si>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</si>
  <si>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</si>
  <si>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</si>
  <si>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úklid exkrementů</t>
  </si>
  <si>
    <t>odbor územního rozvoje a výstavby ÚMČ</t>
  </si>
  <si>
    <t>55</t>
  </si>
  <si>
    <t>Návrh</t>
  </si>
  <si>
    <t>v %</t>
  </si>
  <si>
    <t>(v tis. Kč)</t>
  </si>
  <si>
    <r>
      <t xml:space="preserve"> </t>
    </r>
    <r>
      <rPr>
        <b/>
        <sz val="12"/>
        <rFont val="Arial CE"/>
        <charset val="238"/>
      </rPr>
      <t>Běžné (neinvestiční)  výdaje</t>
    </r>
  </si>
  <si>
    <t>618</t>
  </si>
  <si>
    <t>3419 - ostatní tělovýchovná činnost</t>
  </si>
  <si>
    <t>0417</t>
  </si>
  <si>
    <t>opravy tiskového parku a ostatního HW</t>
  </si>
  <si>
    <t>pol. 5168 - zprac.dat a sl.související  s info a komun.techn.</t>
  </si>
  <si>
    <t>datové linky IP VPN, Internet</t>
  </si>
  <si>
    <t>zprac.dat a služby související s ICT</t>
  </si>
  <si>
    <t>výdaje spojené se zajišt.svateb (ORG58)</t>
  </si>
  <si>
    <t xml:space="preserve">Osmička pro rodinu </t>
  </si>
  <si>
    <t>zpracování studií a žádostí na projekty financované z fondu EU</t>
  </si>
  <si>
    <t>zimní údržba pěších cest</t>
  </si>
  <si>
    <t xml:space="preserve">           platy a odvody</t>
  </si>
  <si>
    <t xml:space="preserve">          příspěvek na provoz DH</t>
  </si>
  <si>
    <t xml:space="preserve">           anomálie, dvě budovy</t>
  </si>
  <si>
    <t>monitoring tisku, tiskové konference, včetně pohoštění a prezentace Prahy 8 v médiích</t>
  </si>
  <si>
    <t>public relations městské části Praha 8</t>
  </si>
  <si>
    <t>divadlo Karla Hackera</t>
  </si>
  <si>
    <r>
      <t xml:space="preserve">pol. 5171 - opravy a udržování </t>
    </r>
    <r>
      <rPr>
        <i/>
        <sz val="11"/>
        <color theme="1"/>
        <rFont val="Calibri"/>
        <family val="2"/>
        <charset val="238"/>
        <scheme val="minor"/>
      </rPr>
      <t>(hardware)</t>
    </r>
  </si>
  <si>
    <t>rozpočet</t>
  </si>
  <si>
    <t>MŠ Korycanská</t>
  </si>
  <si>
    <t xml:space="preserve"> vlastního hospodaření městské části Praha 8 a příspěvkových právnických osob (organizací)</t>
  </si>
  <si>
    <t>údržba dětských hřišť a sportovišť</t>
  </si>
  <si>
    <t xml:space="preserve">           odpisy</t>
  </si>
  <si>
    <t xml:space="preserve">          odpisy</t>
  </si>
  <si>
    <t>sociální oblast</t>
  </si>
  <si>
    <t>zdravotnictví</t>
  </si>
  <si>
    <t>503</t>
  </si>
  <si>
    <t>4351 - osobní asistence, pečovatelská služba a podpora samostatného bydlení</t>
  </si>
  <si>
    <t>pol. 5169 - nákup služeb j.n.(očkování)</t>
  </si>
  <si>
    <t>analýzy dopravy</t>
  </si>
  <si>
    <t>3326 - poříz., zachov. a obnova hodnot místního kulturního, národ. a histor. povědomí</t>
  </si>
  <si>
    <t>fotokabinky s biometrickými daty</t>
  </si>
  <si>
    <t>cena Eduarda Štorcha</t>
  </si>
  <si>
    <t xml:space="preserve">veřejná zeleň </t>
  </si>
  <si>
    <t>příspěvek - nemoci z povolání</t>
  </si>
  <si>
    <t>odbor životního prostředí ÚMČ</t>
  </si>
  <si>
    <t>analytické a poradenské služby</t>
  </si>
  <si>
    <t>Sociální a ošetřovatelské služby (SOS) v Praze 8</t>
  </si>
  <si>
    <t>dotace na sport (RO č. 1)</t>
  </si>
  <si>
    <t>dotace na volnoč. aktivity dětí a mládeže (RO č. 1)</t>
  </si>
  <si>
    <t xml:space="preserve">          náklady na stravování žáků</t>
  </si>
  <si>
    <t>zóny placeného stání (platební terminály)</t>
  </si>
  <si>
    <t>0911</t>
  </si>
  <si>
    <t xml:space="preserve">odbor informatiky ÚMČ </t>
  </si>
  <si>
    <t xml:space="preserve">kamerové systémy </t>
  </si>
  <si>
    <t>nákup SW a ostatního programového vybavení</t>
  </si>
  <si>
    <t>0525</t>
  </si>
  <si>
    <t>odbor občansko-správní ÚMČ</t>
  </si>
  <si>
    <t>0906</t>
  </si>
  <si>
    <t>Post Bellum - příběhy našich sousedů</t>
  </si>
  <si>
    <t xml:space="preserve"> odbor evropských fondů ÚMČ</t>
  </si>
  <si>
    <t>0127</t>
  </si>
  <si>
    <t>terénní programy</t>
  </si>
  <si>
    <t>Odbor bezpečnosti a krizového řízení</t>
  </si>
  <si>
    <t>0726</t>
  </si>
  <si>
    <t>právní služby, poskytnuté náhrady, sankce</t>
  </si>
  <si>
    <t>refundace</t>
  </si>
  <si>
    <t>pol. 5029 - ostatní platby za provedenou práci j.n.</t>
  </si>
  <si>
    <t>Čistá osmička</t>
  </si>
  <si>
    <t>2212 - silnice údržba</t>
  </si>
  <si>
    <t>str.1/14</t>
  </si>
  <si>
    <t>str.2/14</t>
  </si>
  <si>
    <t>str.3/14</t>
  </si>
  <si>
    <t>str.4/14</t>
  </si>
  <si>
    <t>str.5/14</t>
  </si>
  <si>
    <t>str.6/14</t>
  </si>
  <si>
    <t>str.7/14</t>
  </si>
  <si>
    <t>str.8/14</t>
  </si>
  <si>
    <t>str.9/14</t>
  </si>
  <si>
    <t>str.10/14</t>
  </si>
  <si>
    <t>str.11/14</t>
  </si>
  <si>
    <t>str.12/14</t>
  </si>
  <si>
    <t>str.13/14</t>
  </si>
  <si>
    <t>str.14/14</t>
  </si>
  <si>
    <t>kulturní dům "LÁDVÍ"</t>
  </si>
  <si>
    <t>ost. kulturní činnost</t>
  </si>
  <si>
    <t>mobilní kluziště</t>
  </si>
  <si>
    <t xml:space="preserve">           dvě budovy</t>
  </si>
  <si>
    <t xml:space="preserve">           pronájem tělocvičny</t>
  </si>
  <si>
    <t xml:space="preserve">          bezp. a ekol. požadavky souvis. s chodem jídelny</t>
  </si>
  <si>
    <t>3315 - činnost muzeí a galerií</t>
  </si>
  <si>
    <t>vánoční osvětlení Prahy 8</t>
  </si>
  <si>
    <t>telefonní paušály, Městská policie HMP</t>
  </si>
  <si>
    <t>služby telekomunikací</t>
  </si>
  <si>
    <t>Jednotka sboru dobrovolných hasičů (JSDH)</t>
  </si>
  <si>
    <t>Kooperativa - pojištění hospodářských rizik</t>
  </si>
  <si>
    <t>x</t>
  </si>
  <si>
    <t>zřízených městskou částí Praha 8</t>
  </si>
  <si>
    <t>konzultační, poradenská a organiz. činnost
IN HOUSE</t>
  </si>
  <si>
    <t>624</t>
  </si>
  <si>
    <t>Libeňský svět - kulturní zařízaní</t>
  </si>
  <si>
    <t>623</t>
  </si>
  <si>
    <t>625</t>
  </si>
  <si>
    <t>preventivní činnost v oblasti kultury a sportu</t>
  </si>
  <si>
    <t>pronájem</t>
  </si>
  <si>
    <t>pol. 5164 - pronájem</t>
  </si>
  <si>
    <t>5512 - ochrana obyvatelstva</t>
  </si>
  <si>
    <t>5213 - krizová opatření</t>
  </si>
  <si>
    <t>rezerva na krizové situace</t>
  </si>
  <si>
    <t>z toho: účelový příspěvek na energie vč. platů topičů, vodné a stočné</t>
  </si>
  <si>
    <t>odbor sociálních věcí a zdravotnictví ÚMČ</t>
  </si>
  <si>
    <t>0825</t>
  </si>
  <si>
    <t>odbor sociálně právní ochrany dětí ÚMČ</t>
  </si>
  <si>
    <t>na rok 2024</t>
  </si>
  <si>
    <t>plánování a rozvoj</t>
  </si>
  <si>
    <t>agenda 21</t>
  </si>
  <si>
    <t>Příloha č. 3</t>
  </si>
  <si>
    <t>626</t>
  </si>
  <si>
    <t>627</t>
  </si>
  <si>
    <t>628</t>
  </si>
  <si>
    <t>kulturní akce v Löwitově mlýně</t>
  </si>
  <si>
    <t>studená voda - kašna V Holešovičkách</t>
  </si>
  <si>
    <t>zlepšování kvality stravování</t>
  </si>
  <si>
    <t>branné dny</t>
  </si>
  <si>
    <t>sport pro dospělé</t>
  </si>
  <si>
    <t>3429 - ostatní zájmová činnost a rekreace</t>
  </si>
  <si>
    <t>pol. 5019 - ostatní platy zaměstnanců</t>
  </si>
  <si>
    <t>pol. 5039 - ostatní povinné pojistné</t>
  </si>
  <si>
    <t>pol. 5019 - ostatní platy</t>
  </si>
  <si>
    <t>praktické cvičení - aktivní střelec, požár, první pomoc</t>
  </si>
  <si>
    <t>péče o památkové zóny, drobná umělecká díla</t>
  </si>
  <si>
    <t>elektrická energie VO parkoviště Nekvasilova, osvětlení parku Krakov, kašna V Holešovičkách</t>
  </si>
  <si>
    <t>Návrh Rozpočtu městské části Praha 8 na rok 2025</t>
  </si>
  <si>
    <t>na rok 2025</t>
  </si>
  <si>
    <t>2025/2024</t>
  </si>
  <si>
    <t xml:space="preserve">činnost odboru </t>
  </si>
  <si>
    <t>505</t>
  </si>
  <si>
    <t>SPOD / SP</t>
  </si>
  <si>
    <t>odbor kultury, sportu, mládeže a péče o památky ÚMČ</t>
  </si>
  <si>
    <t>612</t>
  </si>
  <si>
    <t>společnost přátel divadla Jiskra</t>
  </si>
  <si>
    <t>dotace na volnoč. aktivity dětí a mládeže</t>
  </si>
  <si>
    <t>nájemé pozemků</t>
  </si>
  <si>
    <t>pol. 5195 - odvody za neplnění povinnosti zaměstnávat zdr. postižené</t>
  </si>
  <si>
    <t>pol. 5133 - léky a zdravotnický materiál</t>
  </si>
  <si>
    <t>0913</t>
  </si>
  <si>
    <t>odbor hospodářské správy ÚMČ</t>
  </si>
  <si>
    <t>pol. 5660 - neinvest. půjčené prostř. FO (zaměstnanecké půjčky)</t>
  </si>
  <si>
    <t>dar Romodromu na pořádání hudebního festivalu 2025</t>
  </si>
  <si>
    <t>odd. plánování a rozvoje</t>
  </si>
  <si>
    <t xml:space="preserve">odd. Fondu rozvoje </t>
  </si>
  <si>
    <t xml:space="preserve">odd. projekční a realizační kancelář </t>
  </si>
  <si>
    <t>1013</t>
  </si>
  <si>
    <t>Zastupitelstva městské části Praha 8</t>
  </si>
  <si>
    <t>ze dne 26. února 2025</t>
  </si>
  <si>
    <t>usnesení č. Usn ZMC 002/2025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</si>
</sst>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3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 CE"/>
      <charset val="238"/>
    </font>
    <font>
      <sz val="10"/>
      <color rgb="FFFF0000"/>
      <name val="Arial CE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i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i/>
      <sz val="10"/>
      <name val="Arial CE"/>
      <charset val="238"/>
    </font>
    <font>
      <sz val="11"/>
      <color theme="1"/>
      <name val="Calibri"/>
      <family val="2"/>
      <charset val="238"/>
    </font>
    <font>
      <i/>
      <sz val="10"/>
      <color theme="1"/>
      <name val="Arial CE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theme="1"/>
      <name val="Arial CE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34" fillId="0" borderId="0" applyFont="0" applyFill="0" applyBorder="0" applyAlignment="0" applyProtection="0"/>
  </cellStyleXfs>
  <cellXfs count="611">
    <xf numFmtId="0" fontId="0" fillId="0" borderId="0" xfId="0"/>
    <xf numFmtId="0" fontId="4" fillId="0" borderId="0" xfId="0" applyFont="1"/>
    <xf numFmtId="0" fontId="5" fillId="0" borderId="0" xfId="0" applyFont="1"/>
    <xf numFmtId="0" fontId="1" fillId="0" borderId="0" xfId="1"/>
    <xf numFmtId="0" fontId="4" fillId="0" borderId="0" xfId="1" applyFont="1" applyAlignment="1">
      <alignment horizontal="left"/>
    </xf>
    <xf numFmtId="0" fontId="5" fillId="0" borderId="0" xfId="1" applyFont="1"/>
    <xf numFmtId="0" fontId="9" fillId="0" borderId="0" xfId="0" applyFont="1"/>
    <xf numFmtId="0" fontId="15" fillId="0" borderId="0" xfId="0" applyFont="1"/>
    <xf numFmtId="0" fontId="13" fillId="0" borderId="0" xfId="0" applyFont="1"/>
    <xf numFmtId="49" fontId="15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1" fillId="0" borderId="0" xfId="2"/>
    <xf numFmtId="0" fontId="4" fillId="0" borderId="0" xfId="2" applyFont="1"/>
    <xf numFmtId="0" fontId="0" fillId="2" borderId="0" xfId="0" applyFill="1"/>
    <xf numFmtId="0" fontId="21" fillId="0" borderId="0" xfId="0" applyFont="1"/>
    <xf numFmtId="0" fontId="3" fillId="0" borderId="0" xfId="2" applyFont="1"/>
    <xf numFmtId="0" fontId="0" fillId="0" borderId="0" xfId="0" applyAlignment="1">
      <alignment horizontal="right"/>
    </xf>
    <xf numFmtId="0" fontId="16" fillId="0" borderId="0" xfId="0" applyFont="1"/>
    <xf numFmtId="3" fontId="0" fillId="0" borderId="0" xfId="0" applyNumberFormat="1"/>
    <xf numFmtId="0" fontId="26" fillId="0" borderId="0" xfId="0" applyFont="1"/>
    <xf numFmtId="0" fontId="23" fillId="2" borderId="0" xfId="0" applyFont="1" applyFill="1"/>
    <xf numFmtId="0" fontId="25" fillId="0" borderId="0" xfId="0" applyFont="1"/>
    <xf numFmtId="10" fontId="14" fillId="0" borderId="0" xfId="0" applyNumberFormat="1" applyFont="1"/>
    <xf numFmtId="10" fontId="0" fillId="0" borderId="0" xfId="0" applyNumberFormat="1"/>
    <xf numFmtId="0" fontId="28" fillId="0" borderId="0" xfId="0" applyFont="1" applyAlignment="1">
      <alignment wrapText="1"/>
    </xf>
    <xf numFmtId="2" fontId="1" fillId="0" borderId="0" xfId="0" applyNumberFormat="1" applyFont="1"/>
    <xf numFmtId="10" fontId="28" fillId="0" borderId="0" xfId="2" applyNumberFormat="1" applyFont="1" applyAlignment="1">
      <alignment horizontal="center" wrapText="1"/>
    </xf>
    <xf numFmtId="10" fontId="30" fillId="0" borderId="0" xfId="2" applyNumberFormat="1" applyFont="1" applyAlignment="1">
      <alignment horizontal="center" wrapText="1"/>
    </xf>
    <xf numFmtId="10" fontId="30" fillId="0" borderId="0" xfId="2" applyNumberFormat="1" applyFont="1" applyAlignment="1">
      <alignment horizontal="right" wrapText="1"/>
    </xf>
    <xf numFmtId="0" fontId="4" fillId="0" borderId="0" xfId="1" applyFont="1"/>
    <xf numFmtId="0" fontId="3" fillId="0" borderId="0" xfId="1" applyFont="1"/>
    <xf numFmtId="3" fontId="11" fillId="0" borderId="0" xfId="2" applyNumberFormat="1" applyFont="1"/>
    <xf numFmtId="3" fontId="18" fillId="0" borderId="0" xfId="0" applyNumberFormat="1" applyFont="1" applyAlignment="1">
      <alignment horizontal="right"/>
    </xf>
    <xf numFmtId="0" fontId="32" fillId="0" borderId="0" xfId="0" applyFont="1"/>
    <xf numFmtId="0" fontId="17" fillId="2" borderId="2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56" xfId="0" applyFont="1" applyFill="1" applyBorder="1" applyAlignment="1">
      <alignment horizontal="center"/>
    </xf>
    <xf numFmtId="0" fontId="14" fillId="2" borderId="33" xfId="0" applyFont="1" applyFill="1" applyBorder="1"/>
    <xf numFmtId="0" fontId="0" fillId="2" borderId="54" xfId="0" applyFill="1" applyBorder="1"/>
    <xf numFmtId="3" fontId="7" fillId="2" borderId="21" xfId="2" applyNumberFormat="1" applyFont="1" applyFill="1" applyBorder="1"/>
    <xf numFmtId="3" fontId="7" fillId="2" borderId="21" xfId="2" applyNumberFormat="1" applyFont="1" applyFill="1" applyBorder="1" applyAlignment="1">
      <alignment horizontal="right"/>
    </xf>
    <xf numFmtId="0" fontId="14" fillId="2" borderId="16" xfId="0" applyFont="1" applyFill="1" applyBorder="1"/>
    <xf numFmtId="0" fontId="24" fillId="2" borderId="16" xfId="0" applyFont="1" applyFill="1" applyBorder="1"/>
    <xf numFmtId="0" fontId="1" fillId="2" borderId="21" xfId="0" applyFont="1" applyFill="1" applyBorder="1"/>
    <xf numFmtId="0" fontId="1" fillId="2" borderId="20" xfId="0" applyFont="1" applyFill="1" applyBorder="1"/>
    <xf numFmtId="0" fontId="0" fillId="2" borderId="16" xfId="0" applyFill="1" applyBorder="1"/>
    <xf numFmtId="0" fontId="17" fillId="2" borderId="1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/>
    <xf numFmtId="0" fontId="17" fillId="2" borderId="4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 vertical="center" wrapText="1"/>
    </xf>
    <xf numFmtId="49" fontId="17" fillId="2" borderId="5" xfId="0" applyNumberFormat="1" applyFont="1" applyFill="1" applyBorder="1" applyAlignment="1">
      <alignment horizontal="center"/>
    </xf>
    <xf numFmtId="0" fontId="13" fillId="2" borderId="53" xfId="0" applyFont="1" applyFill="1" applyBorder="1" applyAlignment="1">
      <alignment horizontal="left"/>
    </xf>
    <xf numFmtId="0" fontId="13" fillId="2" borderId="55" xfId="0" applyFont="1" applyFill="1" applyBorder="1" applyAlignment="1">
      <alignment horizontal="center"/>
    </xf>
    <xf numFmtId="0" fontId="13" fillId="2" borderId="33" xfId="0" applyFont="1" applyFill="1" applyBorder="1"/>
    <xf numFmtId="49" fontId="13" fillId="2" borderId="33" xfId="0" applyNumberFormat="1" applyFont="1" applyFill="1" applyBorder="1"/>
    <xf numFmtId="49" fontId="7" fillId="2" borderId="12" xfId="2" applyNumberFormat="1" applyFont="1" applyFill="1" applyBorder="1" applyAlignment="1">
      <alignment horizontal="center"/>
    </xf>
    <xf numFmtId="0" fontId="7" fillId="2" borderId="21" xfId="2" applyFont="1" applyFill="1" applyBorder="1" applyAlignment="1">
      <alignment horizontal="left"/>
    </xf>
    <xf numFmtId="0" fontId="3" fillId="2" borderId="14" xfId="2" applyFont="1" applyFill="1" applyBorder="1" applyAlignment="1">
      <alignment horizontal="left"/>
    </xf>
    <xf numFmtId="0" fontId="2" fillId="2" borderId="9" xfId="2" applyFont="1" applyFill="1" applyBorder="1" applyAlignment="1">
      <alignment horizontal="left"/>
    </xf>
    <xf numFmtId="0" fontId="2" fillId="2" borderId="10" xfId="2" applyFont="1" applyFill="1" applyBorder="1" applyAlignment="1">
      <alignment horizontal="center"/>
    </xf>
    <xf numFmtId="0" fontId="1" fillId="2" borderId="21" xfId="2" applyFill="1" applyBorder="1"/>
    <xf numFmtId="0" fontId="1" fillId="2" borderId="18" xfId="2" applyFill="1" applyBorder="1"/>
    <xf numFmtId="49" fontId="7" fillId="2" borderId="9" xfId="2" applyNumberFormat="1" applyFont="1" applyFill="1" applyBorder="1" applyAlignment="1">
      <alignment horizontal="center"/>
    </xf>
    <xf numFmtId="49" fontId="1" fillId="2" borderId="12" xfId="2" applyNumberFormat="1" applyFill="1" applyBorder="1" applyAlignment="1">
      <alignment horizontal="center"/>
    </xf>
    <xf numFmtId="49" fontId="1" fillId="2" borderId="9" xfId="2" applyNumberFormat="1" applyFill="1" applyBorder="1" applyAlignment="1">
      <alignment horizontal="center"/>
    </xf>
    <xf numFmtId="49" fontId="2" fillId="2" borderId="25" xfId="2" applyNumberFormat="1" applyFont="1" applyFill="1" applyBorder="1" applyAlignment="1">
      <alignment horizontal="left"/>
    </xf>
    <xf numFmtId="0" fontId="2" fillId="2" borderId="26" xfId="2" applyFont="1" applyFill="1" applyBorder="1"/>
    <xf numFmtId="0" fontId="2" fillId="2" borderId="27" xfId="2" applyFont="1" applyFill="1" applyBorder="1"/>
    <xf numFmtId="0" fontId="17" fillId="2" borderId="28" xfId="0" applyFont="1" applyFill="1" applyBorder="1" applyAlignment="1">
      <alignment horizontal="center"/>
    </xf>
    <xf numFmtId="0" fontId="17" fillId="2" borderId="29" xfId="0" applyFont="1" applyFill="1" applyBorder="1" applyAlignment="1">
      <alignment horizontal="center"/>
    </xf>
    <xf numFmtId="0" fontId="17" fillId="2" borderId="30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17" fillId="2" borderId="31" xfId="0" applyFont="1" applyFill="1" applyBorder="1" applyAlignment="1">
      <alignment horizontal="center"/>
    </xf>
    <xf numFmtId="0" fontId="17" fillId="2" borderId="32" xfId="0" applyFont="1" applyFill="1" applyBorder="1" applyAlignment="1">
      <alignment horizontal="center"/>
    </xf>
    <xf numFmtId="49" fontId="17" fillId="2" borderId="8" xfId="0" applyNumberFormat="1" applyFont="1" applyFill="1" applyBorder="1" applyAlignment="1">
      <alignment horizontal="center"/>
    </xf>
    <xf numFmtId="0" fontId="13" fillId="2" borderId="45" xfId="0" applyFont="1" applyFill="1" applyBorder="1"/>
    <xf numFmtId="0" fontId="13" fillId="2" borderId="10" xfId="0" applyFont="1" applyFill="1" applyBorder="1"/>
    <xf numFmtId="0" fontId="13" fillId="2" borderId="11" xfId="0" applyFont="1" applyFill="1" applyBorder="1"/>
    <xf numFmtId="49" fontId="17" fillId="2" borderId="16" xfId="0" applyNumberFormat="1" applyFont="1" applyFill="1" applyBorder="1"/>
    <xf numFmtId="49" fontId="6" fillId="2" borderId="9" xfId="2" applyNumberFormat="1" applyFont="1" applyFill="1" applyBorder="1" applyAlignment="1">
      <alignment horizontal="center"/>
    </xf>
    <xf numFmtId="0" fontId="6" fillId="2" borderId="18" xfId="2" applyFont="1" applyFill="1" applyBorder="1" applyAlignment="1">
      <alignment horizontal="left"/>
    </xf>
    <xf numFmtId="0" fontId="6" fillId="2" borderId="16" xfId="2" applyFont="1" applyFill="1" applyBorder="1" applyAlignment="1">
      <alignment horizontal="right"/>
    </xf>
    <xf numFmtId="0" fontId="6" fillId="2" borderId="17" xfId="2" applyFont="1" applyFill="1" applyBorder="1" applyAlignment="1">
      <alignment horizontal="right"/>
    </xf>
    <xf numFmtId="0" fontId="3" fillId="2" borderId="12" xfId="2" applyFont="1" applyFill="1" applyBorder="1"/>
    <xf numFmtId="0" fontId="3" fillId="2" borderId="21" xfId="2" applyFont="1" applyFill="1" applyBorder="1"/>
    <xf numFmtId="49" fontId="3" fillId="2" borderId="12" xfId="2" applyNumberFormat="1" applyFont="1" applyFill="1" applyBorder="1" applyAlignment="1">
      <alignment horizontal="center"/>
    </xf>
    <xf numFmtId="49" fontId="3" fillId="2" borderId="21" xfId="2" applyNumberFormat="1" applyFont="1" applyFill="1" applyBorder="1" applyAlignment="1">
      <alignment horizontal="center"/>
    </xf>
    <xf numFmtId="49" fontId="3" fillId="2" borderId="14" xfId="2" applyNumberFormat="1" applyFont="1" applyFill="1" applyBorder="1" applyAlignment="1">
      <alignment horizontal="center"/>
    </xf>
    <xf numFmtId="0" fontId="3" fillId="2" borderId="14" xfId="2" applyFont="1" applyFill="1" applyBorder="1"/>
    <xf numFmtId="0" fontId="3" fillId="2" borderId="46" xfId="2" applyFont="1" applyFill="1" applyBorder="1"/>
    <xf numFmtId="0" fontId="3" fillId="2" borderId="23" xfId="2" applyFont="1" applyFill="1" applyBorder="1"/>
    <xf numFmtId="0" fontId="4" fillId="2" borderId="27" xfId="2" applyFont="1" applyFill="1" applyBorder="1"/>
    <xf numFmtId="0" fontId="13" fillId="2" borderId="4" xfId="0" applyFont="1" applyFill="1" applyBorder="1" applyAlignment="1">
      <alignment horizontal="left"/>
    </xf>
    <xf numFmtId="0" fontId="13" fillId="2" borderId="16" xfId="0" applyFont="1" applyFill="1" applyBorder="1" applyAlignment="1">
      <alignment horizontal="center"/>
    </xf>
    <xf numFmtId="49" fontId="13" fillId="2" borderId="24" xfId="0" applyNumberFormat="1" applyFont="1" applyFill="1" applyBorder="1"/>
    <xf numFmtId="49" fontId="7" fillId="2" borderId="22" xfId="2" applyNumberFormat="1" applyFont="1" applyFill="1" applyBorder="1" applyAlignment="1">
      <alignment horizontal="left"/>
    </xf>
    <xf numFmtId="49" fontId="7" fillId="2" borderId="20" xfId="2" applyNumberFormat="1" applyFont="1" applyFill="1" applyBorder="1" applyAlignment="1">
      <alignment horizontal="left"/>
    </xf>
    <xf numFmtId="49" fontId="7" fillId="2" borderId="19" xfId="2" applyNumberFormat="1" applyFont="1" applyFill="1" applyBorder="1" applyAlignment="1">
      <alignment horizontal="left"/>
    </xf>
    <xf numFmtId="49" fontId="3" fillId="2" borderId="15" xfId="2" applyNumberFormat="1" applyFont="1" applyFill="1" applyBorder="1" applyAlignment="1">
      <alignment horizontal="center"/>
    </xf>
    <xf numFmtId="49" fontId="3" fillId="2" borderId="20" xfId="2" applyNumberFormat="1" applyFont="1" applyFill="1" applyBorder="1" applyAlignment="1">
      <alignment horizontal="left"/>
    </xf>
    <xf numFmtId="0" fontId="3" fillId="2" borderId="22" xfId="2" applyFont="1" applyFill="1" applyBorder="1"/>
    <xf numFmtId="49" fontId="3" fillId="2" borderId="21" xfId="2" applyNumberFormat="1" applyFont="1" applyFill="1" applyBorder="1" applyAlignment="1">
      <alignment horizontal="left"/>
    </xf>
    <xf numFmtId="0" fontId="1" fillId="2" borderId="21" xfId="2" applyFill="1" applyBorder="1" applyAlignment="1">
      <alignment vertical="center"/>
    </xf>
    <xf numFmtId="49" fontId="3" fillId="2" borderId="13" xfId="2" applyNumberFormat="1" applyFont="1" applyFill="1" applyBorder="1" applyAlignment="1">
      <alignment horizontal="center"/>
    </xf>
    <xf numFmtId="0" fontId="1" fillId="2" borderId="14" xfId="2" applyFill="1" applyBorder="1" applyAlignment="1">
      <alignment vertical="center"/>
    </xf>
    <xf numFmtId="0" fontId="2" fillId="2" borderId="38" xfId="2" applyFont="1" applyFill="1" applyBorder="1" applyAlignment="1">
      <alignment vertical="center"/>
    </xf>
    <xf numFmtId="3" fontId="7" fillId="2" borderId="16" xfId="2" applyNumberFormat="1" applyFont="1" applyFill="1" applyBorder="1"/>
    <xf numFmtId="0" fontId="7" fillId="2" borderId="12" xfId="2" applyFont="1" applyFill="1" applyBorder="1" applyAlignment="1">
      <alignment horizontal="center"/>
    </xf>
    <xf numFmtId="49" fontId="17" fillId="2" borderId="21" xfId="2" applyNumberFormat="1" applyFont="1" applyFill="1" applyBorder="1" applyAlignment="1" applyProtection="1">
      <alignment horizontal="center"/>
      <protection locked="0"/>
    </xf>
    <xf numFmtId="0" fontId="17" fillId="2" borderId="2" xfId="2" applyFont="1" applyFill="1" applyBorder="1" applyAlignment="1">
      <alignment horizontal="left"/>
    </xf>
    <xf numFmtId="0" fontId="17" fillId="2" borderId="29" xfId="2" applyFont="1" applyFill="1" applyBorder="1"/>
    <xf numFmtId="3" fontId="17" fillId="2" borderId="21" xfId="0" applyNumberFormat="1" applyFont="1" applyFill="1" applyBorder="1" applyAlignment="1">
      <alignment horizontal="right" vertical="center"/>
    </xf>
    <xf numFmtId="0" fontId="17" fillId="2" borderId="21" xfId="2" applyFont="1" applyFill="1" applyBorder="1" applyAlignment="1">
      <alignment horizontal="left"/>
    </xf>
    <xf numFmtId="0" fontId="12" fillId="2" borderId="21" xfId="2" applyFont="1" applyFill="1" applyBorder="1"/>
    <xf numFmtId="3" fontId="12" fillId="2" borderId="21" xfId="0" applyNumberFormat="1" applyFont="1" applyFill="1" applyBorder="1" applyAlignment="1">
      <alignment horizontal="right" vertical="center"/>
    </xf>
    <xf numFmtId="0" fontId="3" fillId="2" borderId="12" xfId="2" applyFont="1" applyFill="1" applyBorder="1" applyAlignment="1">
      <alignment horizontal="center"/>
    </xf>
    <xf numFmtId="49" fontId="9" fillId="2" borderId="21" xfId="2" applyNumberFormat="1" applyFont="1" applyFill="1" applyBorder="1" applyAlignment="1" applyProtection="1">
      <alignment horizontal="center"/>
      <protection locked="0"/>
    </xf>
    <xf numFmtId="0" fontId="9" fillId="2" borderId="21" xfId="2" applyFont="1" applyFill="1" applyBorder="1" applyAlignment="1">
      <alignment horizontal="left"/>
    </xf>
    <xf numFmtId="49" fontId="7" fillId="2" borderId="15" xfId="2" applyNumberFormat="1" applyFont="1" applyFill="1" applyBorder="1" applyAlignment="1">
      <alignment horizontal="center"/>
    </xf>
    <xf numFmtId="49" fontId="17" fillId="2" borderId="14" xfId="2" applyNumberFormat="1" applyFont="1" applyFill="1" applyBorder="1"/>
    <xf numFmtId="0" fontId="17" fillId="2" borderId="14" xfId="2" applyFont="1" applyFill="1" applyBorder="1"/>
    <xf numFmtId="49" fontId="7" fillId="2" borderId="4" xfId="2" applyNumberFormat="1" applyFont="1" applyFill="1" applyBorder="1" applyAlignment="1">
      <alignment horizontal="center"/>
    </xf>
    <xf numFmtId="0" fontId="17" fillId="2" borderId="18" xfId="2" applyFont="1" applyFill="1" applyBorder="1"/>
    <xf numFmtId="49" fontId="6" fillId="2" borderId="44" xfId="2" applyNumberFormat="1" applyFont="1" applyFill="1" applyBorder="1" applyAlignment="1">
      <alignment horizontal="center"/>
    </xf>
    <xf numFmtId="49" fontId="6" fillId="2" borderId="12" xfId="2" applyNumberFormat="1" applyFont="1" applyFill="1" applyBorder="1" applyAlignment="1">
      <alignment horizontal="center"/>
    </xf>
    <xf numFmtId="49" fontId="7" fillId="2" borderId="20" xfId="0" applyNumberFormat="1" applyFont="1" applyFill="1" applyBorder="1" applyAlignment="1">
      <alignment horizontal="left"/>
    </xf>
    <xf numFmtId="0" fontId="17" fillId="2" borderId="21" xfId="2" applyFont="1" applyFill="1" applyBorder="1"/>
    <xf numFmtId="0" fontId="4" fillId="2" borderId="25" xfId="2" applyFont="1" applyFill="1" applyBorder="1"/>
    <xf numFmtId="0" fontId="4" fillId="2" borderId="36" xfId="2" applyFont="1" applyFill="1" applyBorder="1"/>
    <xf numFmtId="0" fontId="6" fillId="2" borderId="1" xfId="1" applyFont="1" applyFill="1" applyBorder="1" applyAlignment="1">
      <alignment horizontal="center"/>
    </xf>
    <xf numFmtId="0" fontId="6" fillId="2" borderId="29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2" xfId="1" applyFont="1" applyFill="1" applyBorder="1"/>
    <xf numFmtId="0" fontId="6" fillId="2" borderId="4" xfId="1" applyFont="1" applyFill="1" applyBorder="1" applyAlignment="1">
      <alignment horizontal="center"/>
    </xf>
    <xf numFmtId="0" fontId="6" fillId="2" borderId="0" xfId="1" applyFont="1" applyFill="1" applyAlignment="1">
      <alignment horizontal="center"/>
    </xf>
    <xf numFmtId="0" fontId="6" fillId="2" borderId="5" xfId="1" applyFont="1" applyFill="1" applyBorder="1" applyAlignment="1">
      <alignment horizontal="center"/>
    </xf>
    <xf numFmtId="49" fontId="6" fillId="2" borderId="5" xfId="1" applyNumberFormat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39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  <xf numFmtId="49" fontId="6" fillId="2" borderId="8" xfId="1" applyNumberFormat="1" applyFont="1" applyFill="1" applyBorder="1" applyAlignment="1">
      <alignment horizontal="center"/>
    </xf>
    <xf numFmtId="0" fontId="27" fillId="2" borderId="0" xfId="0" applyFont="1" applyFill="1"/>
    <xf numFmtId="3" fontId="18" fillId="2" borderId="21" xfId="2" applyNumberFormat="1" applyFont="1" applyFill="1" applyBorder="1"/>
    <xf numFmtId="3" fontId="3" fillId="2" borderId="21" xfId="2" applyNumberFormat="1" applyFont="1" applyFill="1" applyBorder="1"/>
    <xf numFmtId="3" fontId="11" fillId="2" borderId="21" xfId="2" applyNumberFormat="1" applyFont="1" applyFill="1" applyBorder="1"/>
    <xf numFmtId="3" fontId="11" fillId="2" borderId="40" xfId="2" applyNumberFormat="1" applyFont="1" applyFill="1" applyBorder="1"/>
    <xf numFmtId="0" fontId="6" fillId="2" borderId="32" xfId="1" applyFont="1" applyFill="1" applyBorder="1" applyAlignment="1">
      <alignment horizontal="center"/>
    </xf>
    <xf numFmtId="0" fontId="6" fillId="2" borderId="45" xfId="1" applyFont="1" applyFill="1" applyBorder="1" applyAlignment="1">
      <alignment horizontal="left"/>
    </xf>
    <xf numFmtId="0" fontId="1" fillId="2" borderId="10" xfId="1" applyFill="1" applyBorder="1"/>
    <xf numFmtId="0" fontId="1" fillId="2" borderId="16" xfId="1" applyFill="1" applyBorder="1"/>
    <xf numFmtId="49" fontId="7" fillId="2" borderId="16" xfId="2" applyNumberFormat="1" applyFont="1" applyFill="1" applyBorder="1" applyAlignment="1">
      <alignment horizontal="left"/>
    </xf>
    <xf numFmtId="0" fontId="7" fillId="2" borderId="17" xfId="2" applyFont="1" applyFill="1" applyBorder="1"/>
    <xf numFmtId="49" fontId="7" fillId="2" borderId="21" xfId="2" applyNumberFormat="1" applyFont="1" applyFill="1" applyBorder="1"/>
    <xf numFmtId="49" fontId="7" fillId="2" borderId="23" xfId="2" applyNumberFormat="1" applyFont="1" applyFill="1" applyBorder="1" applyAlignment="1">
      <alignment horizontal="center"/>
    </xf>
    <xf numFmtId="0" fontId="7" fillId="2" borderId="13" xfId="2" applyFont="1" applyFill="1" applyBorder="1" applyAlignment="1">
      <alignment horizontal="left"/>
    </xf>
    <xf numFmtId="0" fontId="7" fillId="2" borderId="21" xfId="2" applyFont="1" applyFill="1" applyBorder="1"/>
    <xf numFmtId="49" fontId="3" fillId="2" borderId="20" xfId="2" applyNumberFormat="1" applyFont="1" applyFill="1" applyBorder="1" applyAlignment="1">
      <alignment horizontal="center"/>
    </xf>
    <xf numFmtId="0" fontId="18" fillId="2" borderId="22" xfId="2" applyFont="1" applyFill="1" applyBorder="1" applyAlignment="1">
      <alignment horizontal="left"/>
    </xf>
    <xf numFmtId="49" fontId="3" fillId="2" borderId="47" xfId="2" applyNumberFormat="1" applyFont="1" applyFill="1" applyBorder="1" applyAlignment="1">
      <alignment horizontal="center"/>
    </xf>
    <xf numFmtId="49" fontId="3" fillId="2" borderId="43" xfId="2" applyNumberFormat="1" applyFont="1" applyFill="1" applyBorder="1" applyAlignment="1">
      <alignment horizontal="center"/>
    </xf>
    <xf numFmtId="0" fontId="18" fillId="2" borderId="41" xfId="2" applyFont="1" applyFill="1" applyBorder="1" applyAlignment="1">
      <alignment horizontal="left"/>
    </xf>
    <xf numFmtId="0" fontId="3" fillId="2" borderId="40" xfId="2" applyFont="1" applyFill="1" applyBorder="1"/>
    <xf numFmtId="49" fontId="3" fillId="2" borderId="0" xfId="2" applyNumberFormat="1" applyFont="1" applyFill="1" applyAlignment="1">
      <alignment horizontal="center"/>
    </xf>
    <xf numFmtId="0" fontId="18" fillId="2" borderId="0" xfId="2" applyFont="1" applyFill="1" applyAlignment="1">
      <alignment horizontal="left"/>
    </xf>
    <xf numFmtId="0" fontId="3" fillId="2" borderId="0" xfId="2" applyFont="1" applyFill="1"/>
    <xf numFmtId="3" fontId="11" fillId="2" borderId="0" xfId="2" applyNumberFormat="1" applyFont="1" applyFill="1"/>
    <xf numFmtId="49" fontId="3" fillId="2" borderId="9" xfId="2" applyNumberFormat="1" applyFont="1" applyFill="1" applyBorder="1" applyAlignment="1">
      <alignment horizontal="center"/>
    </xf>
    <xf numFmtId="0" fontId="18" fillId="2" borderId="21" xfId="2" applyFont="1" applyFill="1" applyBorder="1" applyAlignment="1">
      <alignment horizontal="left"/>
    </xf>
    <xf numFmtId="0" fontId="7" fillId="2" borderId="11" xfId="2" applyFont="1" applyFill="1" applyBorder="1" applyAlignment="1" applyProtection="1">
      <alignment horizontal="center"/>
      <protection locked="0"/>
    </xf>
    <xf numFmtId="0" fontId="7" fillId="2" borderId="16" xfId="2" applyFont="1" applyFill="1" applyBorder="1" applyAlignment="1">
      <alignment horizontal="left"/>
    </xf>
    <xf numFmtId="0" fontId="7" fillId="2" borderId="11" xfId="2" applyFont="1" applyFill="1" applyBorder="1"/>
    <xf numFmtId="49" fontId="3" fillId="2" borderId="20" xfId="2" applyNumberFormat="1" applyFont="1" applyFill="1" applyBorder="1" applyAlignment="1" applyProtection="1">
      <alignment horizontal="center"/>
      <protection locked="0"/>
    </xf>
    <xf numFmtId="0" fontId="3" fillId="2" borderId="21" xfId="2" applyFont="1" applyFill="1" applyBorder="1" applyAlignment="1">
      <alignment horizontal="left"/>
    </xf>
    <xf numFmtId="0" fontId="3" fillId="2" borderId="19" xfId="2" applyFont="1" applyFill="1" applyBorder="1"/>
    <xf numFmtId="0" fontId="11" fillId="2" borderId="19" xfId="2" applyFont="1" applyFill="1" applyBorder="1"/>
    <xf numFmtId="3" fontId="18" fillId="2" borderId="21" xfId="0" applyNumberFormat="1" applyFont="1" applyFill="1" applyBorder="1" applyAlignment="1">
      <alignment horizontal="right"/>
    </xf>
    <xf numFmtId="0" fontId="18" fillId="2" borderId="12" xfId="2" applyFont="1" applyFill="1" applyBorder="1" applyAlignment="1">
      <alignment horizontal="center"/>
    </xf>
    <xf numFmtId="49" fontId="18" fillId="2" borderId="20" xfId="2" applyNumberFormat="1" applyFont="1" applyFill="1" applyBorder="1" applyAlignment="1" applyProtection="1">
      <alignment horizontal="center"/>
      <protection locked="0"/>
    </xf>
    <xf numFmtId="0" fontId="18" fillId="2" borderId="19" xfId="2" applyFont="1" applyFill="1" applyBorder="1"/>
    <xf numFmtId="0" fontId="3" fillId="2" borderId="47" xfId="2" applyFont="1" applyFill="1" applyBorder="1" applyAlignment="1">
      <alignment horizontal="center"/>
    </xf>
    <xf numFmtId="49" fontId="3" fillId="2" borderId="43" xfId="2" applyNumberFormat="1" applyFont="1" applyFill="1" applyBorder="1" applyAlignment="1" applyProtection="1">
      <alignment horizontal="center"/>
      <protection locked="0"/>
    </xf>
    <xf numFmtId="0" fontId="3" fillId="2" borderId="49" xfId="2" applyFont="1" applyFill="1" applyBorder="1"/>
    <xf numFmtId="3" fontId="18" fillId="2" borderId="40" xfId="0" applyNumberFormat="1" applyFont="1" applyFill="1" applyBorder="1" applyAlignment="1">
      <alignment horizontal="right"/>
    </xf>
    <xf numFmtId="0" fontId="3" fillId="2" borderId="0" xfId="2" applyFont="1" applyFill="1" applyAlignment="1">
      <alignment horizontal="center"/>
    </xf>
    <xf numFmtId="49" fontId="3" fillId="2" borderId="0" xfId="2" applyNumberFormat="1" applyFont="1" applyFill="1" applyAlignment="1" applyProtection="1">
      <alignment horizontal="center"/>
      <protection locked="0"/>
    </xf>
    <xf numFmtId="3" fontId="18" fillId="2" borderId="0" xfId="0" applyNumberFormat="1" applyFont="1" applyFill="1" applyAlignment="1">
      <alignment horizontal="right"/>
    </xf>
    <xf numFmtId="0" fontId="3" fillId="2" borderId="16" xfId="2" applyFont="1" applyFill="1" applyBorder="1" applyAlignment="1">
      <alignment horizontal="left"/>
    </xf>
    <xf numFmtId="0" fontId="4" fillId="2" borderId="0" xfId="2" applyFont="1" applyFill="1"/>
    <xf numFmtId="0" fontId="28" fillId="2" borderId="0" xfId="0" applyFont="1" applyFill="1" applyAlignment="1">
      <alignment wrapText="1"/>
    </xf>
    <xf numFmtId="49" fontId="3" fillId="3" borderId="12" xfId="2" applyNumberFormat="1" applyFont="1" applyFill="1" applyBorder="1" applyAlignment="1">
      <alignment horizontal="center"/>
    </xf>
    <xf numFmtId="49" fontId="3" fillId="3" borderId="20" xfId="2" applyNumberFormat="1" applyFont="1" applyFill="1" applyBorder="1" applyAlignment="1">
      <alignment horizontal="center"/>
    </xf>
    <xf numFmtId="0" fontId="3" fillId="3" borderId="22" xfId="2" applyFont="1" applyFill="1" applyBorder="1" applyAlignment="1">
      <alignment horizontal="left" shrinkToFit="1"/>
    </xf>
    <xf numFmtId="0" fontId="3" fillId="3" borderId="21" xfId="2" applyFont="1" applyFill="1" applyBorder="1"/>
    <xf numFmtId="3" fontId="3" fillId="3" borderId="16" xfId="2" applyNumberFormat="1" applyFont="1" applyFill="1" applyBorder="1"/>
    <xf numFmtId="2" fontId="1" fillId="3" borderId="60" xfId="0" applyNumberFormat="1" applyFont="1" applyFill="1" applyBorder="1"/>
    <xf numFmtId="0" fontId="3" fillId="3" borderId="22" xfId="2" applyFont="1" applyFill="1" applyBorder="1" applyAlignment="1">
      <alignment horizontal="left"/>
    </xf>
    <xf numFmtId="3" fontId="3" fillId="3" borderId="21" xfId="2" applyNumberFormat="1" applyFont="1" applyFill="1" applyBorder="1"/>
    <xf numFmtId="49" fontId="3" fillId="3" borderId="22" xfId="2" applyNumberFormat="1" applyFont="1" applyFill="1" applyBorder="1" applyAlignment="1">
      <alignment horizontal="left"/>
    </xf>
    <xf numFmtId="49" fontId="3" fillId="3" borderId="9" xfId="2" applyNumberFormat="1" applyFont="1" applyFill="1" applyBorder="1" applyAlignment="1">
      <alignment horizontal="center"/>
    </xf>
    <xf numFmtId="49" fontId="3" fillId="3" borderId="11" xfId="2" applyNumberFormat="1" applyFont="1" applyFill="1" applyBorder="1" applyAlignment="1">
      <alignment horizontal="center"/>
    </xf>
    <xf numFmtId="2" fontId="1" fillId="3" borderId="51" xfId="0" applyNumberFormat="1" applyFont="1" applyFill="1" applyBorder="1"/>
    <xf numFmtId="0" fontId="1" fillId="3" borderId="12" xfId="2" applyFill="1" applyBorder="1" applyAlignment="1">
      <alignment horizontal="center"/>
    </xf>
    <xf numFmtId="49" fontId="1" fillId="3" borderId="20" xfId="2" applyNumberFormat="1" applyFill="1" applyBorder="1" applyAlignment="1" applyProtection="1">
      <alignment horizontal="center"/>
      <protection locked="0"/>
    </xf>
    <xf numFmtId="0" fontId="1" fillId="3" borderId="21" xfId="2" applyFill="1" applyBorder="1" applyAlignment="1">
      <alignment horizontal="left"/>
    </xf>
    <xf numFmtId="0" fontId="1" fillId="3" borderId="19" xfId="2" applyFill="1" applyBorder="1"/>
    <xf numFmtId="3" fontId="1" fillId="3" borderId="21" xfId="0" applyNumberFormat="1" applyFont="1" applyFill="1" applyBorder="1" applyAlignment="1">
      <alignment horizontal="right"/>
    </xf>
    <xf numFmtId="3" fontId="1" fillId="3" borderId="16" xfId="0" applyNumberFormat="1" applyFont="1" applyFill="1" applyBorder="1" applyAlignment="1">
      <alignment horizontal="right"/>
    </xf>
    <xf numFmtId="0" fontId="3" fillId="3" borderId="9" xfId="2" applyFont="1" applyFill="1" applyBorder="1" applyAlignment="1">
      <alignment horizontal="center"/>
    </xf>
    <xf numFmtId="49" fontId="3" fillId="3" borderId="11" xfId="2" applyNumberFormat="1" applyFont="1" applyFill="1" applyBorder="1" applyAlignment="1" applyProtection="1">
      <alignment horizontal="center"/>
      <protection locked="0"/>
    </xf>
    <xf numFmtId="0" fontId="3" fillId="3" borderId="16" xfId="2" applyFont="1" applyFill="1" applyBorder="1" applyAlignment="1">
      <alignment horizontal="left"/>
    </xf>
    <xf numFmtId="0" fontId="3" fillId="3" borderId="10" xfId="2" applyFont="1" applyFill="1" applyBorder="1"/>
    <xf numFmtId="0" fontId="3" fillId="3" borderId="12" xfId="2" applyFont="1" applyFill="1" applyBorder="1" applyAlignment="1">
      <alignment horizontal="center"/>
    </xf>
    <xf numFmtId="49" fontId="3" fillId="3" borderId="20" xfId="2" applyNumberFormat="1" applyFont="1" applyFill="1" applyBorder="1" applyAlignment="1" applyProtection="1">
      <alignment horizontal="center"/>
      <protection locked="0"/>
    </xf>
    <xf numFmtId="0" fontId="3" fillId="3" borderId="21" xfId="2" applyFont="1" applyFill="1" applyBorder="1" applyAlignment="1">
      <alignment horizontal="left"/>
    </xf>
    <xf numFmtId="0" fontId="3" fillId="3" borderId="19" xfId="2" applyFont="1" applyFill="1" applyBorder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49" fontId="6" fillId="2" borderId="8" xfId="0" applyNumberFormat="1" applyFont="1" applyFill="1" applyBorder="1" applyAlignment="1">
      <alignment horizontal="center"/>
    </xf>
    <xf numFmtId="0" fontId="4" fillId="2" borderId="45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49" fontId="4" fillId="2" borderId="16" xfId="0" applyNumberFormat="1" applyFont="1" applyFill="1" applyBorder="1"/>
    <xf numFmtId="0" fontId="1" fillId="2" borderId="17" xfId="2" applyFill="1" applyBorder="1"/>
    <xf numFmtId="49" fontId="1" fillId="2" borderId="20" xfId="2" applyNumberFormat="1" applyFill="1" applyBorder="1" applyAlignment="1">
      <alignment horizontal="center"/>
    </xf>
    <xf numFmtId="0" fontId="1" fillId="2" borderId="22" xfId="2" applyFill="1" applyBorder="1"/>
    <xf numFmtId="0" fontId="1" fillId="2" borderId="20" xfId="0" applyFont="1" applyFill="1" applyBorder="1" applyAlignment="1">
      <alignment horizontal="left"/>
    </xf>
    <xf numFmtId="49" fontId="1" fillId="2" borderId="21" xfId="0" applyNumberFormat="1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21" xfId="0" applyFont="1" applyFill="1" applyBorder="1" applyAlignment="1">
      <alignment horizontal="left"/>
    </xf>
    <xf numFmtId="0" fontId="1" fillId="2" borderId="18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wrapText="1"/>
    </xf>
    <xf numFmtId="0" fontId="1" fillId="2" borderId="20" xfId="0" applyFont="1" applyFill="1" applyBorder="1" applyAlignment="1">
      <alignment horizontal="left" wrapText="1"/>
    </xf>
    <xf numFmtId="0" fontId="1" fillId="2" borderId="21" xfId="0" applyFont="1" applyFill="1" applyBorder="1" applyAlignment="1">
      <alignment horizontal="center"/>
    </xf>
    <xf numFmtId="49" fontId="1" fillId="2" borderId="16" xfId="0" applyNumberFormat="1" applyFont="1" applyFill="1" applyBorder="1"/>
    <xf numFmtId="0" fontId="1" fillId="2" borderId="16" xfId="0" applyFont="1" applyFill="1" applyBorder="1"/>
    <xf numFmtId="0" fontId="2" fillId="2" borderId="37" xfId="0" applyFont="1" applyFill="1" applyBorder="1"/>
    <xf numFmtId="0" fontId="6" fillId="2" borderId="31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left"/>
    </xf>
    <xf numFmtId="0" fontId="3" fillId="2" borderId="16" xfId="1" applyFont="1" applyFill="1" applyBorder="1"/>
    <xf numFmtId="49" fontId="6" fillId="2" borderId="21" xfId="2" applyNumberFormat="1" applyFont="1" applyFill="1" applyBorder="1" applyAlignment="1">
      <alignment horizontal="left"/>
    </xf>
    <xf numFmtId="0" fontId="6" fillId="2" borderId="21" xfId="2" applyFont="1" applyFill="1" applyBorder="1"/>
    <xf numFmtId="0" fontId="3" fillId="2" borderId="21" xfId="2" applyFont="1" applyFill="1" applyBorder="1" applyAlignment="1">
      <alignment horizontal="center"/>
    </xf>
    <xf numFmtId="49" fontId="3" fillId="2" borderId="21" xfId="2" applyNumberFormat="1" applyFont="1" applyFill="1" applyBorder="1"/>
    <xf numFmtId="0" fontId="0" fillId="2" borderId="12" xfId="0" applyFill="1" applyBorder="1"/>
    <xf numFmtId="0" fontId="3" fillId="2" borderId="21" xfId="2" applyFont="1" applyFill="1" applyBorder="1" applyAlignment="1">
      <alignment horizontal="left" wrapText="1"/>
    </xf>
    <xf numFmtId="0" fontId="6" fillId="2" borderId="21" xfId="2" applyFont="1" applyFill="1" applyBorder="1" applyAlignment="1">
      <alignment horizontal="left"/>
    </xf>
    <xf numFmtId="0" fontId="6" fillId="2" borderId="28" xfId="0" applyFont="1" applyFill="1" applyBorder="1" applyAlignment="1">
      <alignment horizontal="center"/>
    </xf>
    <xf numFmtId="0" fontId="6" fillId="2" borderId="2" xfId="0" applyFont="1" applyFill="1" applyBorder="1"/>
    <xf numFmtId="0" fontId="6" fillId="2" borderId="30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4" fillId="2" borderId="45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49" fontId="4" fillId="2" borderId="10" xfId="0" applyNumberFormat="1" applyFont="1" applyFill="1" applyBorder="1"/>
    <xf numFmtId="49" fontId="17" fillId="2" borderId="9" xfId="0" applyNumberFormat="1" applyFont="1" applyFill="1" applyBorder="1" applyAlignment="1">
      <alignment horizontal="center"/>
    </xf>
    <xf numFmtId="0" fontId="17" fillId="2" borderId="23" xfId="0" applyFont="1" applyFill="1" applyBorder="1"/>
    <xf numFmtId="49" fontId="17" fillId="2" borderId="15" xfId="0" applyNumberFormat="1" applyFont="1" applyFill="1" applyBorder="1" applyAlignment="1">
      <alignment horizontal="center"/>
    </xf>
    <xf numFmtId="49" fontId="17" fillId="2" borderId="14" xfId="0" applyNumberFormat="1" applyFont="1" applyFill="1" applyBorder="1" applyAlignment="1">
      <alignment horizontal="left"/>
    </xf>
    <xf numFmtId="0" fontId="12" fillId="2" borderId="14" xfId="0" applyFont="1" applyFill="1" applyBorder="1" applyAlignment="1">
      <alignment horizontal="left"/>
    </xf>
    <xf numFmtId="0" fontId="9" fillId="2" borderId="23" xfId="0" applyFont="1" applyFill="1" applyBorder="1"/>
    <xf numFmtId="0" fontId="12" fillId="2" borderId="23" xfId="0" applyFont="1" applyFill="1" applyBorder="1"/>
    <xf numFmtId="0" fontId="1" fillId="2" borderId="2" xfId="0" applyFont="1" applyFill="1" applyBorder="1"/>
    <xf numFmtId="49" fontId="13" fillId="2" borderId="53" xfId="0" applyNumberFormat="1" applyFont="1" applyFill="1" applyBorder="1" applyAlignment="1">
      <alignment horizontal="left"/>
    </xf>
    <xf numFmtId="0" fontId="13" fillId="2" borderId="34" xfId="0" applyFont="1" applyFill="1" applyBorder="1" applyAlignment="1">
      <alignment horizontal="center"/>
    </xf>
    <xf numFmtId="0" fontId="13" fillId="2" borderId="33" xfId="0" applyFont="1" applyFill="1" applyBorder="1" applyAlignment="1">
      <alignment horizontal="center"/>
    </xf>
    <xf numFmtId="49" fontId="13" fillId="2" borderId="34" xfId="0" applyNumberFormat="1" applyFont="1" applyFill="1" applyBorder="1"/>
    <xf numFmtId="0" fontId="0" fillId="2" borderId="33" xfId="0" applyFill="1" applyBorder="1"/>
    <xf numFmtId="49" fontId="17" fillId="2" borderId="30" xfId="2" applyNumberFormat="1" applyFont="1" applyFill="1" applyBorder="1" applyAlignment="1">
      <alignment horizontal="center"/>
    </xf>
    <xf numFmtId="49" fontId="17" fillId="2" borderId="5" xfId="2" applyNumberFormat="1" applyFont="1" applyFill="1" applyBorder="1" applyAlignment="1">
      <alignment horizontal="left"/>
    </xf>
    <xf numFmtId="49" fontId="17" fillId="2" borderId="16" xfId="2" applyNumberFormat="1" applyFont="1" applyFill="1" applyBorder="1"/>
    <xf numFmtId="49" fontId="17" fillId="2" borderId="12" xfId="2" applyNumberFormat="1" applyFont="1" applyFill="1" applyBorder="1" applyAlignment="1">
      <alignment horizontal="left"/>
    </xf>
    <xf numFmtId="0" fontId="9" fillId="2" borderId="16" xfId="2" applyFont="1" applyFill="1" applyBorder="1"/>
    <xf numFmtId="49" fontId="17" fillId="2" borderId="9" xfId="2" applyNumberFormat="1" applyFont="1" applyFill="1" applyBorder="1" applyAlignment="1">
      <alignment horizontal="left"/>
    </xf>
    <xf numFmtId="49" fontId="17" fillId="2" borderId="12" xfId="2" applyNumberFormat="1" applyFont="1" applyFill="1" applyBorder="1" applyAlignment="1">
      <alignment horizontal="center"/>
    </xf>
    <xf numFmtId="49" fontId="9" fillId="2" borderId="31" xfId="2" applyNumberFormat="1" applyFont="1" applyFill="1" applyBorder="1" applyAlignment="1">
      <alignment horizontal="center"/>
    </xf>
    <xf numFmtId="49" fontId="9" fillId="2" borderId="8" xfId="2" applyNumberFormat="1" applyFont="1" applyFill="1" applyBorder="1" applyAlignment="1">
      <alignment horizontal="left"/>
    </xf>
    <xf numFmtId="0" fontId="9" fillId="2" borderId="8" xfId="2" applyFont="1" applyFill="1" applyBorder="1" applyAlignment="1">
      <alignment horizontal="left"/>
    </xf>
    <xf numFmtId="0" fontId="9" fillId="2" borderId="8" xfId="2" applyFont="1" applyFill="1" applyBorder="1"/>
    <xf numFmtId="0" fontId="3" fillId="2" borderId="2" xfId="0" applyFont="1" applyFill="1" applyBorder="1"/>
    <xf numFmtId="49" fontId="3" fillId="2" borderId="8" xfId="0" applyNumberFormat="1" applyFont="1" applyFill="1" applyBorder="1" applyAlignment="1">
      <alignment horizontal="center"/>
    </xf>
    <xf numFmtId="0" fontId="4" fillId="2" borderId="53" xfId="0" applyFont="1" applyFill="1" applyBorder="1"/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49" fontId="10" fillId="2" borderId="54" xfId="0" applyNumberFormat="1" applyFont="1" applyFill="1" applyBorder="1"/>
    <xf numFmtId="0" fontId="25" fillId="2" borderId="33" xfId="0" applyFont="1" applyFill="1" applyBorder="1"/>
    <xf numFmtId="49" fontId="7" fillId="2" borderId="12" xfId="0" applyNumberFormat="1" applyFont="1" applyFill="1" applyBorder="1" applyAlignment="1">
      <alignment horizontal="center"/>
    </xf>
    <xf numFmtId="0" fontId="7" fillId="2" borderId="22" xfId="0" applyFont="1" applyFill="1" applyBorder="1"/>
    <xf numFmtId="0" fontId="7" fillId="2" borderId="21" xfId="0" applyFont="1" applyFill="1" applyBorder="1" applyAlignment="1">
      <alignment horizontal="left"/>
    </xf>
    <xf numFmtId="49" fontId="18" fillId="2" borderId="12" xfId="0" applyNumberFormat="1" applyFont="1" applyFill="1" applyBorder="1" applyAlignment="1">
      <alignment horizontal="center"/>
    </xf>
    <xf numFmtId="49" fontId="18" fillId="2" borderId="20" xfId="0" applyNumberFormat="1" applyFont="1" applyFill="1" applyBorder="1" applyAlignment="1">
      <alignment horizontal="left"/>
    </xf>
    <xf numFmtId="0" fontId="18" fillId="2" borderId="21" xfId="0" applyFont="1" applyFill="1" applyBorder="1"/>
    <xf numFmtId="0" fontId="18" fillId="2" borderId="22" xfId="0" applyFont="1" applyFill="1" applyBorder="1"/>
    <xf numFmtId="49" fontId="18" fillId="2" borderId="20" xfId="0" applyNumberFormat="1" applyFont="1" applyFill="1" applyBorder="1" applyAlignment="1">
      <alignment horizontal="center"/>
    </xf>
    <xf numFmtId="0" fontId="18" fillId="2" borderId="14" xfId="0" applyFont="1" applyFill="1" applyBorder="1"/>
    <xf numFmtId="0" fontId="18" fillId="2" borderId="16" xfId="0" applyFont="1" applyFill="1" applyBorder="1"/>
    <xf numFmtId="0" fontId="18" fillId="2" borderId="21" xfId="0" applyFont="1" applyFill="1" applyBorder="1" applyAlignment="1">
      <alignment horizontal="left"/>
    </xf>
    <xf numFmtId="49" fontId="18" fillId="2" borderId="21" xfId="0" applyNumberFormat="1" applyFont="1" applyFill="1" applyBorder="1" applyAlignment="1">
      <alignment horizontal="left"/>
    </xf>
    <xf numFmtId="0" fontId="18" fillId="2" borderId="22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7" fillId="2" borderId="0" xfId="0" applyFont="1" applyFill="1"/>
    <xf numFmtId="0" fontId="12" fillId="2" borderId="0" xfId="0" applyFont="1" applyFill="1"/>
    <xf numFmtId="10" fontId="14" fillId="2" borderId="0" xfId="0" applyNumberFormat="1" applyFont="1" applyFill="1"/>
    <xf numFmtId="3" fontId="18" fillId="2" borderId="0" xfId="0" applyNumberFormat="1" applyFont="1" applyFill="1"/>
    <xf numFmtId="0" fontId="7" fillId="2" borderId="20" xfId="0" applyFont="1" applyFill="1" applyBorder="1"/>
    <xf numFmtId="0" fontId="7" fillId="2" borderId="21" xfId="0" applyFont="1" applyFill="1" applyBorder="1"/>
    <xf numFmtId="0" fontId="18" fillId="2" borderId="20" xfId="0" applyFont="1" applyFill="1" applyBorder="1" applyAlignment="1">
      <alignment horizontal="center"/>
    </xf>
    <xf numFmtId="0" fontId="7" fillId="2" borderId="17" xfId="0" applyFont="1" applyFill="1" applyBorder="1"/>
    <xf numFmtId="49" fontId="18" fillId="2" borderId="15" xfId="0" applyNumberFormat="1" applyFont="1" applyFill="1" applyBorder="1" applyAlignment="1">
      <alignment horizontal="center"/>
    </xf>
    <xf numFmtId="49" fontId="18" fillId="2" borderId="14" xfId="0" applyNumberFormat="1" applyFont="1" applyFill="1" applyBorder="1" applyAlignment="1">
      <alignment horizontal="left"/>
    </xf>
    <xf numFmtId="0" fontId="18" fillId="2" borderId="12" xfId="0" applyFont="1" applyFill="1" applyBorder="1"/>
    <xf numFmtId="49" fontId="18" fillId="2" borderId="23" xfId="0" applyNumberFormat="1" applyFont="1" applyFill="1" applyBorder="1" applyAlignment="1">
      <alignment horizontal="center"/>
    </xf>
    <xf numFmtId="0" fontId="18" fillId="2" borderId="14" xfId="0" applyFont="1" applyFill="1" applyBorder="1" applyAlignment="1">
      <alignment horizontal="left"/>
    </xf>
    <xf numFmtId="0" fontId="18" fillId="2" borderId="13" xfId="0" applyFont="1" applyFill="1" applyBorder="1"/>
    <xf numFmtId="0" fontId="4" fillId="2" borderId="38" xfId="0" applyFont="1" applyFill="1" applyBorder="1"/>
    <xf numFmtId="0" fontId="4" fillId="2" borderId="45" xfId="1" applyFont="1" applyFill="1" applyBorder="1"/>
    <xf numFmtId="0" fontId="1" fillId="2" borderId="11" xfId="1" applyFill="1" applyBorder="1"/>
    <xf numFmtId="0" fontId="23" fillId="2" borderId="34" xfId="0" applyFont="1" applyFill="1" applyBorder="1"/>
    <xf numFmtId="49" fontId="3" fillId="2" borderId="16" xfId="2" applyNumberFormat="1" applyFont="1" applyFill="1" applyBorder="1" applyAlignment="1">
      <alignment horizontal="left"/>
    </xf>
    <xf numFmtId="0" fontId="3" fillId="2" borderId="11" xfId="2" applyFont="1" applyFill="1" applyBorder="1" applyAlignment="1">
      <alignment horizontal="left"/>
    </xf>
    <xf numFmtId="49" fontId="3" fillId="2" borderId="17" xfId="2" applyNumberFormat="1" applyFont="1" applyFill="1" applyBorder="1" applyAlignment="1">
      <alignment horizontal="left"/>
    </xf>
    <xf numFmtId="0" fontId="18" fillId="2" borderId="17" xfId="2" applyFont="1" applyFill="1" applyBorder="1"/>
    <xf numFmtId="0" fontId="6" fillId="2" borderId="17" xfId="2" applyFont="1" applyFill="1" applyBorder="1"/>
    <xf numFmtId="0" fontId="3" fillId="2" borderId="20" xfId="2" applyFont="1" applyFill="1" applyBorder="1"/>
    <xf numFmtId="0" fontId="6" fillId="2" borderId="22" xfId="2" applyFont="1" applyFill="1" applyBorder="1"/>
    <xf numFmtId="49" fontId="19" fillId="2" borderId="21" xfId="2" applyNumberFormat="1" applyFont="1" applyFill="1" applyBorder="1" applyAlignment="1">
      <alignment horizontal="center"/>
    </xf>
    <xf numFmtId="0" fontId="4" fillId="2" borderId="38" xfId="2" applyFont="1" applyFill="1" applyBorder="1"/>
    <xf numFmtId="2" fontId="1" fillId="2" borderId="51" xfId="0" applyNumberFormat="1" applyFont="1" applyFill="1" applyBorder="1"/>
    <xf numFmtId="0" fontId="0" fillId="2" borderId="62" xfId="0" applyFill="1" applyBorder="1"/>
    <xf numFmtId="2" fontId="7" fillId="2" borderId="51" xfId="0" applyNumberFormat="1" applyFont="1" applyFill="1" applyBorder="1"/>
    <xf numFmtId="2" fontId="1" fillId="2" borderId="60" xfId="0" applyNumberFormat="1" applyFont="1" applyFill="1" applyBorder="1"/>
    <xf numFmtId="0" fontId="0" fillId="2" borderId="42" xfId="0" applyFill="1" applyBorder="1"/>
    <xf numFmtId="2" fontId="7" fillId="2" borderId="60" xfId="0" applyNumberFormat="1" applyFont="1" applyFill="1" applyBorder="1"/>
    <xf numFmtId="3" fontId="18" fillId="2" borderId="14" xfId="0" applyNumberFormat="1" applyFont="1" applyFill="1" applyBorder="1" applyAlignment="1">
      <alignment horizontal="right"/>
    </xf>
    <xf numFmtId="3" fontId="0" fillId="2" borderId="0" xfId="0" applyNumberFormat="1" applyFill="1"/>
    <xf numFmtId="0" fontId="3" fillId="2" borderId="15" xfId="2" applyFont="1" applyFill="1" applyBorder="1" applyAlignment="1">
      <alignment horizontal="center"/>
    </xf>
    <xf numFmtId="49" fontId="3" fillId="2" borderId="23" xfId="2" applyNumberFormat="1" applyFont="1" applyFill="1" applyBorder="1" applyAlignment="1" applyProtection="1">
      <alignment horizontal="center"/>
      <protection locked="0"/>
    </xf>
    <xf numFmtId="0" fontId="3" fillId="2" borderId="58" xfId="2" applyFont="1" applyFill="1" applyBorder="1"/>
    <xf numFmtId="2" fontId="1" fillId="2" borderId="52" xfId="0" applyNumberFormat="1" applyFont="1" applyFill="1" applyBorder="1"/>
    <xf numFmtId="2" fontId="7" fillId="2" borderId="42" xfId="0" applyNumberFormat="1" applyFont="1" applyFill="1" applyBorder="1"/>
    <xf numFmtId="0" fontId="21" fillId="2" borderId="42" xfId="0" applyFont="1" applyFill="1" applyBorder="1"/>
    <xf numFmtId="2" fontId="1" fillId="2" borderId="61" xfId="0" applyNumberFormat="1" applyFont="1" applyFill="1" applyBorder="1"/>
    <xf numFmtId="0" fontId="0" fillId="2" borderId="48" xfId="0" applyFill="1" applyBorder="1"/>
    <xf numFmtId="0" fontId="1" fillId="0" borderId="14" xfId="2" applyBorder="1"/>
    <xf numFmtId="0" fontId="17" fillId="0" borderId="21" xfId="2" applyFont="1" applyBorder="1" applyAlignment="1">
      <alignment horizontal="center"/>
    </xf>
    <xf numFmtId="0" fontId="9" fillId="0" borderId="21" xfId="2" applyFont="1" applyBorder="1"/>
    <xf numFmtId="0" fontId="17" fillId="0" borderId="16" xfId="2" applyFont="1" applyBorder="1" applyAlignment="1">
      <alignment horizontal="center"/>
    </xf>
    <xf numFmtId="0" fontId="9" fillId="0" borderId="11" xfId="2" applyFont="1" applyBorder="1" applyAlignment="1">
      <alignment wrapText="1"/>
    </xf>
    <xf numFmtId="0" fontId="9" fillId="2" borderId="14" xfId="0" applyFont="1" applyFill="1" applyBorder="1" applyAlignment="1">
      <alignment horizontal="left"/>
    </xf>
    <xf numFmtId="0" fontId="4" fillId="2" borderId="37" xfId="0" applyFont="1" applyFill="1" applyBorder="1"/>
    <xf numFmtId="2" fontId="0" fillId="0" borderId="0" xfId="0" applyNumberFormat="1"/>
    <xf numFmtId="43" fontId="0" fillId="0" borderId="0" xfId="4" applyFont="1"/>
    <xf numFmtId="43" fontId="0" fillId="0" borderId="0" xfId="4" applyFont="1" applyAlignment="1">
      <alignment vertical="center" wrapText="1"/>
    </xf>
    <xf numFmtId="43" fontId="0" fillId="0" borderId="0" xfId="4" applyFont="1" applyAlignment="1">
      <alignment wrapText="1"/>
    </xf>
    <xf numFmtId="43" fontId="0" fillId="0" borderId="0" xfId="4" applyFont="1" applyFill="1"/>
    <xf numFmtId="43" fontId="0" fillId="2" borderId="0" xfId="4" applyFont="1" applyFill="1"/>
    <xf numFmtId="43" fontId="23" fillId="0" borderId="0" xfId="4" applyFont="1"/>
    <xf numFmtId="2" fontId="1" fillId="2" borderId="0" xfId="0" applyNumberFormat="1" applyFont="1" applyFill="1"/>
    <xf numFmtId="2" fontId="0" fillId="2" borderId="0" xfId="0" applyNumberFormat="1" applyFill="1"/>
    <xf numFmtId="0" fontId="29" fillId="0" borderId="20" xfId="2" applyFont="1" applyBorder="1"/>
    <xf numFmtId="49" fontId="9" fillId="0" borderId="21" xfId="2" applyNumberFormat="1" applyFont="1" applyBorder="1" applyAlignment="1" applyProtection="1">
      <alignment horizontal="center"/>
      <protection locked="0"/>
    </xf>
    <xf numFmtId="0" fontId="9" fillId="0" borderId="16" xfId="2" applyFont="1" applyBorder="1" applyAlignment="1">
      <alignment horizontal="left"/>
    </xf>
    <xf numFmtId="0" fontId="9" fillId="0" borderId="10" xfId="2" applyFont="1" applyBorder="1"/>
    <xf numFmtId="2" fontId="1" fillId="3" borderId="62" xfId="0" applyNumberFormat="1" applyFont="1" applyFill="1" applyBorder="1"/>
    <xf numFmtId="0" fontId="18" fillId="2" borderId="23" xfId="0" applyFont="1" applyFill="1" applyBorder="1" applyAlignment="1">
      <alignment horizontal="left"/>
    </xf>
    <xf numFmtId="0" fontId="9" fillId="2" borderId="21" xfId="0" applyFont="1" applyFill="1" applyBorder="1" applyAlignment="1">
      <alignment horizontal="left"/>
    </xf>
    <xf numFmtId="0" fontId="9" fillId="2" borderId="58" xfId="0" applyFont="1" applyFill="1" applyBorder="1"/>
    <xf numFmtId="0" fontId="12" fillId="2" borderId="58" xfId="0" applyFont="1" applyFill="1" applyBorder="1"/>
    <xf numFmtId="0" fontId="17" fillId="0" borderId="17" xfId="2" applyFont="1" applyBorder="1" applyAlignment="1">
      <alignment horizontal="center"/>
    </xf>
    <xf numFmtId="3" fontId="9" fillId="2" borderId="16" xfId="0" applyNumberFormat="1" applyFont="1" applyFill="1" applyBorder="1"/>
    <xf numFmtId="2" fontId="1" fillId="2" borderId="51" xfId="0" applyNumberFormat="1" applyFont="1" applyFill="1" applyBorder="1" applyAlignment="1">
      <alignment horizontal="right"/>
    </xf>
    <xf numFmtId="3" fontId="17" fillId="2" borderId="16" xfId="0" applyNumberFormat="1" applyFont="1" applyFill="1" applyBorder="1"/>
    <xf numFmtId="3" fontId="2" fillId="2" borderId="27" xfId="2" applyNumberFormat="1" applyFont="1" applyFill="1" applyBorder="1"/>
    <xf numFmtId="2" fontId="2" fillId="2" borderId="50" xfId="0" applyNumberFormat="1" applyFont="1" applyFill="1" applyBorder="1"/>
    <xf numFmtId="0" fontId="13" fillId="2" borderId="0" xfId="0" applyFont="1" applyFill="1"/>
    <xf numFmtId="0" fontId="15" fillId="2" borderId="0" xfId="0" applyFont="1" applyFill="1"/>
    <xf numFmtId="0" fontId="9" fillId="2" borderId="0" xfId="0" applyFont="1" applyFill="1"/>
    <xf numFmtId="0" fontId="0" fillId="2" borderId="0" xfId="0" applyFill="1" applyAlignment="1">
      <alignment horizontal="right"/>
    </xf>
    <xf numFmtId="10" fontId="28" fillId="2" borderId="0" xfId="2" applyNumberFormat="1" applyFont="1" applyFill="1" applyAlignment="1">
      <alignment horizontal="center" wrapText="1"/>
    </xf>
    <xf numFmtId="0" fontId="22" fillId="2" borderId="0" xfId="0" applyFont="1" applyFill="1"/>
    <xf numFmtId="3" fontId="2" fillId="2" borderId="27" xfId="0" applyNumberFormat="1" applyFont="1" applyFill="1" applyBorder="1"/>
    <xf numFmtId="3" fontId="17" fillId="2" borderId="20" xfId="0" applyNumberFormat="1" applyFont="1" applyFill="1" applyBorder="1"/>
    <xf numFmtId="4" fontId="2" fillId="2" borderId="50" xfId="0" applyNumberFormat="1" applyFont="1" applyFill="1" applyBorder="1"/>
    <xf numFmtId="10" fontId="30" fillId="2" borderId="0" xfId="2" applyNumberFormat="1" applyFont="1" applyFill="1" applyAlignment="1">
      <alignment horizontal="center" wrapText="1"/>
    </xf>
    <xf numFmtId="10" fontId="28" fillId="2" borderId="0" xfId="0" applyNumberFormat="1" applyFont="1" applyFill="1"/>
    <xf numFmtId="3" fontId="23" fillId="2" borderId="0" xfId="0" applyNumberFormat="1" applyFont="1" applyFill="1"/>
    <xf numFmtId="0" fontId="35" fillId="0" borderId="0" xfId="0" applyFont="1"/>
    <xf numFmtId="49" fontId="18" fillId="2" borderId="21" xfId="0" applyNumberFormat="1" applyFont="1" applyFill="1" applyBorder="1" applyAlignment="1">
      <alignment horizontal="center"/>
    </xf>
    <xf numFmtId="49" fontId="17" fillId="2" borderId="23" xfId="2" applyNumberFormat="1" applyFont="1" applyFill="1" applyBorder="1" applyAlignment="1" applyProtection="1">
      <alignment horizontal="center"/>
      <protection locked="0"/>
    </xf>
    <xf numFmtId="0" fontId="9" fillId="0" borderId="21" xfId="2" applyFont="1" applyBorder="1" applyAlignment="1">
      <alignment horizontal="left"/>
    </xf>
    <xf numFmtId="0" fontId="9" fillId="0" borderId="19" xfId="2" applyFont="1" applyBorder="1"/>
    <xf numFmtId="49" fontId="17" fillId="2" borderId="0" xfId="2" applyNumberFormat="1" applyFont="1" applyFill="1" applyProtection="1">
      <protection locked="0"/>
    </xf>
    <xf numFmtId="49" fontId="17" fillId="2" borderId="16" xfId="2" applyNumberFormat="1" applyFont="1" applyFill="1" applyBorder="1" applyProtection="1">
      <protection locked="0"/>
    </xf>
    <xf numFmtId="0" fontId="17" fillId="2" borderId="16" xfId="2" applyFont="1" applyFill="1" applyBorder="1"/>
    <xf numFmtId="0" fontId="0" fillId="2" borderId="9" xfId="0" applyFill="1" applyBorder="1"/>
    <xf numFmtId="0" fontId="0" fillId="2" borderId="45" xfId="0" applyFill="1" applyBorder="1"/>
    <xf numFmtId="0" fontId="6" fillId="2" borderId="63" xfId="1" applyFont="1" applyFill="1" applyBorder="1"/>
    <xf numFmtId="49" fontId="6" fillId="2" borderId="18" xfId="1" applyNumberFormat="1" applyFont="1" applyFill="1" applyBorder="1" applyAlignment="1">
      <alignment horizontal="center"/>
    </xf>
    <xf numFmtId="49" fontId="6" fillId="2" borderId="39" xfId="1" applyNumberFormat="1" applyFont="1" applyFill="1" applyBorder="1" applyAlignment="1">
      <alignment horizontal="center"/>
    </xf>
    <xf numFmtId="0" fontId="3" fillId="3" borderId="11" xfId="2" applyFont="1" applyFill="1" applyBorder="1"/>
    <xf numFmtId="0" fontId="3" fillId="3" borderId="20" xfId="2" applyFont="1" applyFill="1" applyBorder="1"/>
    <xf numFmtId="0" fontId="18" fillId="2" borderId="14" xfId="2" applyFont="1" applyFill="1" applyBorder="1" applyAlignment="1">
      <alignment horizontal="left"/>
    </xf>
    <xf numFmtId="0" fontId="18" fillId="2" borderId="40" xfId="2" applyFont="1" applyFill="1" applyBorder="1" applyAlignment="1">
      <alignment horizontal="left"/>
    </xf>
    <xf numFmtId="0" fontId="3" fillId="3" borderId="34" xfId="2" applyFont="1" applyFill="1" applyBorder="1" applyAlignment="1">
      <alignment horizontal="left"/>
    </xf>
    <xf numFmtId="0" fontId="7" fillId="2" borderId="19" xfId="2" applyFont="1" applyFill="1" applyBorder="1" applyAlignment="1">
      <alignment horizontal="left"/>
    </xf>
    <xf numFmtId="0" fontId="7" fillId="2" borderId="20" xfId="2" applyFont="1" applyFill="1" applyBorder="1" applyAlignment="1">
      <alignment horizontal="left"/>
    </xf>
    <xf numFmtId="2" fontId="1" fillId="3" borderId="42" xfId="0" applyNumberFormat="1" applyFont="1" applyFill="1" applyBorder="1"/>
    <xf numFmtId="0" fontId="1" fillId="2" borderId="14" xfId="2" applyFill="1" applyBorder="1"/>
    <xf numFmtId="0" fontId="1" fillId="2" borderId="21" xfId="2" applyFill="1" applyBorder="1" applyAlignment="1">
      <alignment horizontal="center" vertical="center"/>
    </xf>
    <xf numFmtId="49" fontId="1" fillId="2" borderId="4" xfId="2" applyNumberFormat="1" applyFill="1" applyBorder="1" applyAlignment="1">
      <alignment horizontal="center"/>
    </xf>
    <xf numFmtId="0" fontId="1" fillId="2" borderId="5" xfId="2" applyFill="1" applyBorder="1" applyAlignment="1">
      <alignment horizontal="center" vertical="center"/>
    </xf>
    <xf numFmtId="4" fontId="17" fillId="2" borderId="0" xfId="2" applyNumberFormat="1" applyFont="1" applyFill="1"/>
    <xf numFmtId="4" fontId="17" fillId="2" borderId="0" xfId="0" applyNumberFormat="1" applyFont="1" applyFill="1"/>
    <xf numFmtId="4" fontId="9" fillId="2" borderId="0" xfId="2" applyNumberFormat="1" applyFont="1" applyFill="1"/>
    <xf numFmtId="4" fontId="9" fillId="2" borderId="0" xfId="0" applyNumberFormat="1" applyFont="1" applyFill="1"/>
    <xf numFmtId="4" fontId="9" fillId="2" borderId="0" xfId="2" applyNumberFormat="1" applyFont="1" applyFill="1" applyAlignment="1">
      <alignment horizontal="right"/>
    </xf>
    <xf numFmtId="49" fontId="7" fillId="0" borderId="12" xfId="0" applyNumberFormat="1" applyFont="1" applyBorder="1" applyAlignment="1">
      <alignment horizontal="center"/>
    </xf>
    <xf numFmtId="0" fontId="7" fillId="0" borderId="20" xfId="0" applyFont="1" applyBorder="1"/>
    <xf numFmtId="0" fontId="7" fillId="0" borderId="21" xfId="0" applyFont="1" applyBorder="1"/>
    <xf numFmtId="49" fontId="31" fillId="0" borderId="12" xfId="0" applyNumberFormat="1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31" fillId="0" borderId="20" xfId="0" applyFont="1" applyBorder="1"/>
    <xf numFmtId="49" fontId="31" fillId="0" borderId="9" xfId="0" applyNumberFormat="1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31" fillId="0" borderId="11" xfId="0" applyFont="1" applyBorder="1"/>
    <xf numFmtId="49" fontId="6" fillId="0" borderId="9" xfId="0" applyNumberFormat="1" applyFont="1" applyBorder="1" applyAlignment="1">
      <alignment horizontal="center"/>
    </xf>
    <xf numFmtId="0" fontId="1" fillId="2" borderId="12" xfId="2" applyFill="1" applyBorder="1"/>
    <xf numFmtId="0" fontId="1" fillId="2" borderId="20" xfId="2" applyFill="1" applyBorder="1"/>
    <xf numFmtId="0" fontId="18" fillId="2" borderId="24" xfId="0" applyFont="1" applyFill="1" applyBorder="1"/>
    <xf numFmtId="0" fontId="12" fillId="2" borderId="22" xfId="0" applyFont="1" applyFill="1" applyBorder="1"/>
    <xf numFmtId="49" fontId="18" fillId="2" borderId="47" xfId="0" applyNumberFormat="1" applyFont="1" applyFill="1" applyBorder="1" applyAlignment="1">
      <alignment horizontal="center"/>
    </xf>
    <xf numFmtId="49" fontId="18" fillId="2" borderId="43" xfId="0" applyNumberFormat="1" applyFont="1" applyFill="1" applyBorder="1" applyAlignment="1">
      <alignment horizontal="center"/>
    </xf>
    <xf numFmtId="0" fontId="18" fillId="2" borderId="40" xfId="0" applyFont="1" applyFill="1" applyBorder="1" applyAlignment="1">
      <alignment horizontal="left"/>
    </xf>
    <xf numFmtId="0" fontId="18" fillId="2" borderId="41" xfId="0" applyFont="1" applyFill="1" applyBorder="1"/>
    <xf numFmtId="10" fontId="30" fillId="0" borderId="0" xfId="0" applyNumberFormat="1" applyFont="1" applyAlignment="1">
      <alignment horizontal="center" wrapText="1"/>
    </xf>
    <xf numFmtId="3" fontId="7" fillId="0" borderId="21" xfId="2" applyNumberFormat="1" applyFont="1" applyBorder="1"/>
    <xf numFmtId="2" fontId="7" fillId="0" borderId="51" xfId="0" applyNumberFormat="1" applyFont="1" applyBorder="1"/>
    <xf numFmtId="3" fontId="1" fillId="0" borderId="21" xfId="0" applyNumberFormat="1" applyFont="1" applyBorder="1"/>
    <xf numFmtId="2" fontId="1" fillId="0" borderId="51" xfId="0" applyNumberFormat="1" applyFont="1" applyBorder="1"/>
    <xf numFmtId="3" fontId="7" fillId="0" borderId="21" xfId="0" applyNumberFormat="1" applyFont="1" applyBorder="1"/>
    <xf numFmtId="3" fontId="7" fillId="0" borderId="21" xfId="2" applyNumberFormat="1" applyFont="1" applyBorder="1" applyAlignment="1">
      <alignment horizontal="right"/>
    </xf>
    <xf numFmtId="3" fontId="9" fillId="0" borderId="20" xfId="0" applyNumberFormat="1" applyFont="1" applyBorder="1"/>
    <xf numFmtId="3" fontId="9" fillId="0" borderId="23" xfId="0" applyNumberFormat="1" applyFont="1" applyBorder="1"/>
    <xf numFmtId="2" fontId="1" fillId="0" borderId="35" xfId="0" applyNumberFormat="1" applyFont="1" applyBorder="1"/>
    <xf numFmtId="3" fontId="2" fillId="0" borderId="27" xfId="2" applyNumberFormat="1" applyFont="1" applyBorder="1"/>
    <xf numFmtId="2" fontId="2" fillId="0" borderId="50" xfId="0" applyNumberFormat="1" applyFont="1" applyBorder="1"/>
    <xf numFmtId="3" fontId="1" fillId="0" borderId="21" xfId="2" applyNumberFormat="1" applyBorder="1"/>
    <xf numFmtId="3" fontId="1" fillId="0" borderId="14" xfId="2" applyNumberFormat="1" applyBorder="1"/>
    <xf numFmtId="2" fontId="1" fillId="0" borderId="51" xfId="0" applyNumberFormat="1" applyFont="1" applyBorder="1" applyAlignment="1">
      <alignment horizontal="right"/>
    </xf>
    <xf numFmtId="3" fontId="1" fillId="0" borderId="14" xfId="2" applyNumberFormat="1" applyBorder="1" applyAlignment="1">
      <alignment vertical="center"/>
    </xf>
    <xf numFmtId="3" fontId="17" fillId="0" borderId="16" xfId="0" applyNumberFormat="1" applyFont="1" applyBorder="1"/>
    <xf numFmtId="3" fontId="17" fillId="0" borderId="5" xfId="0" applyNumberFormat="1" applyFont="1" applyBorder="1"/>
    <xf numFmtId="2" fontId="7" fillId="0" borderId="6" xfId="0" applyNumberFormat="1" applyFont="1" applyBorder="1" applyAlignment="1">
      <alignment horizontal="right"/>
    </xf>
    <xf numFmtId="3" fontId="17" fillId="0" borderId="21" xfId="2" applyNumberFormat="1" applyFont="1" applyBorder="1"/>
    <xf numFmtId="2" fontId="7" fillId="0" borderId="51" xfId="0" applyNumberFormat="1" applyFont="1" applyBorder="1" applyAlignment="1">
      <alignment horizontal="right"/>
    </xf>
    <xf numFmtId="0" fontId="9" fillId="0" borderId="21" xfId="0" applyFont="1" applyBorder="1" applyAlignment="1">
      <alignment horizontal="right"/>
    </xf>
    <xf numFmtId="2" fontId="7" fillId="0" borderId="60" xfId="0" applyNumberFormat="1" applyFont="1" applyBorder="1" applyAlignment="1">
      <alignment horizontal="right"/>
    </xf>
    <xf numFmtId="0" fontId="1" fillId="0" borderId="21" xfId="0" applyFont="1" applyBorder="1"/>
    <xf numFmtId="2" fontId="1" fillId="0" borderId="60" xfId="0" applyNumberFormat="1" applyFont="1" applyBorder="1" applyAlignment="1">
      <alignment horizontal="right"/>
    </xf>
    <xf numFmtId="3" fontId="7" fillId="0" borderId="20" xfId="0" applyNumberFormat="1" applyFont="1" applyBorder="1"/>
    <xf numFmtId="2" fontId="7" fillId="0" borderId="60" xfId="0" applyNumberFormat="1" applyFont="1" applyBorder="1"/>
    <xf numFmtId="0" fontId="1" fillId="0" borderId="20" xfId="0" applyFont="1" applyBorder="1"/>
    <xf numFmtId="2" fontId="1" fillId="0" borderId="60" xfId="0" applyNumberFormat="1" applyFont="1" applyBorder="1"/>
    <xf numFmtId="3" fontId="1" fillId="0" borderId="20" xfId="0" applyNumberFormat="1" applyFont="1" applyBorder="1"/>
    <xf numFmtId="2" fontId="1" fillId="0" borderId="59" xfId="0" applyNumberFormat="1" applyFont="1" applyBorder="1"/>
    <xf numFmtId="3" fontId="2" fillId="0" borderId="27" xfId="0" applyNumberFormat="1" applyFont="1" applyBorder="1"/>
    <xf numFmtId="2" fontId="2" fillId="0" borderId="57" xfId="0" applyNumberFormat="1" applyFont="1" applyBorder="1"/>
    <xf numFmtId="3" fontId="6" fillId="0" borderId="21" xfId="2" applyNumberFormat="1" applyFont="1" applyBorder="1"/>
    <xf numFmtId="3" fontId="17" fillId="0" borderId="11" xfId="2" applyNumberFormat="1" applyFont="1" applyBorder="1"/>
    <xf numFmtId="2" fontId="17" fillId="0" borderId="51" xfId="0" applyNumberFormat="1" applyFont="1" applyBorder="1"/>
    <xf numFmtId="3" fontId="9" fillId="0" borderId="18" xfId="2" applyNumberFormat="1" applyFont="1" applyBorder="1"/>
    <xf numFmtId="2" fontId="9" fillId="0" borderId="51" xfId="0" applyNumberFormat="1" applyFont="1" applyBorder="1"/>
    <xf numFmtId="3" fontId="9" fillId="0" borderId="21" xfId="2" applyNumberFormat="1" applyFont="1" applyBorder="1"/>
    <xf numFmtId="3" fontId="9" fillId="0" borderId="20" xfId="2" applyNumberFormat="1" applyFont="1" applyBorder="1"/>
    <xf numFmtId="3" fontId="17" fillId="0" borderId="20" xfId="2" applyNumberFormat="1" applyFont="1" applyBorder="1"/>
    <xf numFmtId="3" fontId="9" fillId="0" borderId="39" xfId="2" applyNumberFormat="1" applyFont="1" applyBorder="1"/>
    <xf numFmtId="2" fontId="9" fillId="0" borderId="35" xfId="0" applyNumberFormat="1" applyFont="1" applyBorder="1"/>
    <xf numFmtId="3" fontId="4" fillId="0" borderId="37" xfId="2" applyNumberFormat="1" applyFont="1" applyBorder="1"/>
    <xf numFmtId="3" fontId="12" fillId="0" borderId="21" xfId="0" applyNumberFormat="1" applyFont="1" applyBorder="1"/>
    <xf numFmtId="2" fontId="18" fillId="0" borderId="51" xfId="0" applyNumberFormat="1" applyFont="1" applyBorder="1"/>
    <xf numFmtId="3" fontId="1" fillId="0" borderId="40" xfId="0" applyNumberFormat="1" applyFont="1" applyBorder="1"/>
    <xf numFmtId="2" fontId="1" fillId="0" borderId="52" xfId="0" applyNumberFormat="1" applyFont="1" applyBorder="1"/>
    <xf numFmtId="2" fontId="7" fillId="0" borderId="42" xfId="0" applyNumberFormat="1" applyFont="1" applyBorder="1"/>
    <xf numFmtId="3" fontId="7" fillId="0" borderId="16" xfId="0" applyNumberFormat="1" applyFont="1" applyBorder="1"/>
    <xf numFmtId="0" fontId="1" fillId="0" borderId="14" xfId="0" applyFont="1" applyBorder="1"/>
    <xf numFmtId="3" fontId="1" fillId="0" borderId="14" xfId="0" applyNumberFormat="1" applyFont="1" applyBorder="1"/>
    <xf numFmtId="3" fontId="4" fillId="0" borderId="27" xfId="0" applyNumberFormat="1" applyFont="1" applyBorder="1"/>
    <xf numFmtId="4" fontId="7" fillId="0" borderId="60" xfId="0" applyNumberFormat="1" applyFont="1" applyBorder="1"/>
    <xf numFmtId="4" fontId="1" fillId="0" borderId="60" xfId="0" applyNumberFormat="1" applyFont="1" applyBorder="1"/>
    <xf numFmtId="49" fontId="3" fillId="0" borderId="21" xfId="2" applyNumberFormat="1" applyFont="1" applyBorder="1" applyAlignment="1">
      <alignment horizontal="center"/>
    </xf>
    <xf numFmtId="49" fontId="6" fillId="0" borderId="21" xfId="2" applyNumberFormat="1" applyFont="1" applyBorder="1" applyAlignment="1">
      <alignment horizontal="left"/>
    </xf>
    <xf numFmtId="49" fontId="3" fillId="0" borderId="21" xfId="2" applyNumberFormat="1" applyFont="1" applyBorder="1" applyAlignment="1">
      <alignment horizontal="left"/>
    </xf>
    <xf numFmtId="49" fontId="36" fillId="0" borderId="21" xfId="2" applyNumberFormat="1" applyFont="1" applyBorder="1" applyAlignment="1">
      <alignment horizontal="center"/>
    </xf>
    <xf numFmtId="164" fontId="1" fillId="0" borderId="21" xfId="2" applyNumberFormat="1" applyBorder="1"/>
    <xf numFmtId="49" fontId="18" fillId="2" borderId="23" xfId="0" applyNumberFormat="1" applyFont="1" applyFill="1" applyBorder="1" applyAlignment="1">
      <alignment horizontal="left"/>
    </xf>
    <xf numFmtId="0" fontId="9" fillId="2" borderId="14" xfId="0" applyFont="1" applyFill="1" applyBorder="1"/>
    <xf numFmtId="4" fontId="0" fillId="0" borderId="0" xfId="0" applyNumberFormat="1"/>
    <xf numFmtId="4" fontId="21" fillId="0" borderId="0" xfId="0" applyNumberFormat="1" applyFont="1"/>
    <xf numFmtId="0" fontId="18" fillId="0" borderId="22" xfId="0" applyFont="1" applyBorder="1"/>
    <xf numFmtId="4" fontId="2" fillId="0" borderId="50" xfId="2" applyNumberFormat="1" applyFont="1" applyBorder="1"/>
    <xf numFmtId="0" fontId="9" fillId="2" borderId="14" xfId="0" applyFont="1" applyFill="1" applyBorder="1" applyAlignment="1">
      <alignment vertical="center" wrapText="1"/>
    </xf>
    <xf numFmtId="0" fontId="0" fillId="0" borderId="10" xfId="0" applyBorder="1"/>
    <xf numFmtId="0" fontId="9" fillId="2" borderId="23" xfId="0" applyFont="1" applyFill="1" applyBorder="1" applyAlignment="1">
      <alignment horizontal="left"/>
    </xf>
    <xf numFmtId="49" fontId="1" fillId="2" borderId="11" xfId="2" applyNumberFormat="1" applyFill="1" applyBorder="1" applyAlignment="1">
      <alignment horizontal="center"/>
    </xf>
    <xf numFmtId="0" fontId="1" fillId="2" borderId="16" xfId="2" applyFill="1" applyBorder="1"/>
    <xf numFmtId="0" fontId="1" fillId="2" borderId="19" xfId="2" applyFill="1" applyBorder="1"/>
    <xf numFmtId="0" fontId="3" fillId="2" borderId="21" xfId="2" applyFont="1" applyFill="1" applyBorder="1" applyAlignment="1">
      <alignment horizontal="left" vertical="center"/>
    </xf>
    <xf numFmtId="2" fontId="1" fillId="0" borderId="51" xfId="0" applyNumberFormat="1" applyFont="1" applyBorder="1" applyAlignment="1">
      <alignment vertical="center"/>
    </xf>
    <xf numFmtId="0" fontId="37" fillId="0" borderId="40" xfId="0" applyFont="1" applyBorder="1" applyAlignment="1">
      <alignment horizontal="left"/>
    </xf>
    <xf numFmtId="0" fontId="9" fillId="0" borderId="40" xfId="2" applyFont="1" applyBorder="1"/>
    <xf numFmtId="0" fontId="9" fillId="0" borderId="40" xfId="0" applyFont="1" applyBorder="1" applyAlignment="1">
      <alignment horizontal="right"/>
    </xf>
    <xf numFmtId="0" fontId="18" fillId="2" borderId="14" xfId="0" applyFont="1" applyFill="1" applyBorder="1" applyAlignment="1">
      <alignment horizontal="center"/>
    </xf>
    <xf numFmtId="49" fontId="18" fillId="2" borderId="14" xfId="0" applyNumberFormat="1" applyFont="1" applyFill="1" applyBorder="1" applyAlignment="1">
      <alignment horizontal="center"/>
    </xf>
    <xf numFmtId="0" fontId="18" fillId="0" borderId="17" xfId="0" applyFont="1" applyBorder="1"/>
    <xf numFmtId="0" fontId="33" fillId="0" borderId="22" xfId="0" applyFont="1" applyBorder="1"/>
    <xf numFmtId="2" fontId="25" fillId="0" borderId="51" xfId="0" applyNumberFormat="1" applyFont="1" applyBorder="1"/>
    <xf numFmtId="164" fontId="0" fillId="0" borderId="0" xfId="0" applyNumberFormat="1"/>
    <xf numFmtId="0" fontId="1" fillId="2" borderId="16" xfId="2" applyFill="1" applyBorder="1" applyAlignment="1">
      <alignment horizontal="left"/>
    </xf>
    <xf numFmtId="0" fontId="17" fillId="0" borderId="2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0" fillId="0" borderId="54" xfId="0" applyBorder="1"/>
    <xf numFmtId="0" fontId="28" fillId="0" borderId="0" xfId="0" applyFont="1" applyAlignment="1">
      <alignment horizontal="center" wrapText="1"/>
    </xf>
    <xf numFmtId="0" fontId="14" fillId="0" borderId="33" xfId="0" applyFont="1" applyBorder="1"/>
    <xf numFmtId="0" fontId="14" fillId="0" borderId="16" xfId="0" applyFont="1" applyBorder="1"/>
    <xf numFmtId="3" fontId="17" fillId="0" borderId="21" xfId="0" applyNumberFormat="1" applyFont="1" applyBorder="1" applyAlignment="1">
      <alignment horizontal="right" vertical="center"/>
    </xf>
    <xf numFmtId="3" fontId="12" fillId="0" borderId="21" xfId="0" applyNumberFormat="1" applyFont="1" applyBorder="1" applyAlignment="1">
      <alignment horizontal="right" vertical="center"/>
    </xf>
    <xf numFmtId="0" fontId="9" fillId="0" borderId="14" xfId="0" applyFont="1" applyBorder="1"/>
    <xf numFmtId="0" fontId="24" fillId="0" borderId="16" xfId="0" applyFont="1" applyBorder="1"/>
    <xf numFmtId="0" fontId="30" fillId="0" borderId="0" xfId="0" applyFont="1" applyAlignment="1">
      <alignment horizontal="right" wrapText="1"/>
    </xf>
    <xf numFmtId="0" fontId="0" fillId="0" borderId="16" xfId="0" applyBorder="1"/>
    <xf numFmtId="0" fontId="30" fillId="0" borderId="0" xfId="0" applyFont="1" applyAlignment="1">
      <alignment horizontal="center" wrapText="1"/>
    </xf>
    <xf numFmtId="0" fontId="1" fillId="0" borderId="2" xfId="0" applyFont="1" applyBorder="1"/>
    <xf numFmtId="3" fontId="17" fillId="0" borderId="20" xfId="0" applyNumberFormat="1" applyFont="1" applyBorder="1"/>
    <xf numFmtId="3" fontId="9" fillId="0" borderId="16" xfId="0" applyNumberFormat="1" applyFont="1" applyBorder="1"/>
    <xf numFmtId="0" fontId="0" fillId="0" borderId="33" xfId="0" applyBorder="1"/>
    <xf numFmtId="0" fontId="25" fillId="0" borderId="33" xfId="0" applyFont="1" applyBorder="1"/>
    <xf numFmtId="3" fontId="18" fillId="0" borderId="0" xfId="0" applyNumberFormat="1" applyFont="1"/>
    <xf numFmtId="0" fontId="23" fillId="0" borderId="34" xfId="0" applyFont="1" applyBorder="1"/>
    <xf numFmtId="0" fontId="28" fillId="0" borderId="0" xfId="0" applyFont="1" applyAlignment="1">
      <alignment horizontal="right"/>
    </xf>
    <xf numFmtId="0" fontId="23" fillId="0" borderId="0" xfId="0" applyFont="1"/>
    <xf numFmtId="3" fontId="23" fillId="0" borderId="0" xfId="0" applyNumberFormat="1" applyFont="1"/>
    <xf numFmtId="2" fontId="1" fillId="0" borderId="35" xfId="0" applyNumberFormat="1" applyFont="1" applyBorder="1" applyAlignment="1">
      <alignment horizontal="right"/>
    </xf>
    <xf numFmtId="3" fontId="1" fillId="0" borderId="21" xfId="2" applyNumberFormat="1" applyBorder="1" applyAlignment="1">
      <alignment vertical="center"/>
    </xf>
    <xf numFmtId="0" fontId="1" fillId="0" borderId="21" xfId="2" applyBorder="1"/>
    <xf numFmtId="0" fontId="7" fillId="2" borderId="19" xfId="2" applyFont="1" applyFill="1" applyBorder="1" applyAlignment="1">
      <alignment horizontal="left"/>
    </xf>
    <xf numFmtId="0" fontId="7" fillId="2" borderId="20" xfId="2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20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 vertical="center"/>
    </xf>
    <xf numFmtId="0" fontId="4" fillId="2" borderId="25" xfId="2" applyFont="1" applyFill="1" applyBorder="1"/>
    <xf numFmtId="0" fontId="4" fillId="2" borderId="36" xfId="2" applyFont="1" applyFill="1" applyBorder="1"/>
    <xf numFmtId="0" fontId="4" fillId="2" borderId="37" xfId="2" applyFont="1" applyFill="1" applyBorder="1"/>
    <xf numFmtId="49" fontId="2" fillId="2" borderId="25" xfId="2" applyNumberFormat="1" applyFont="1" applyFill="1" applyBorder="1" applyAlignment="1">
      <alignment horizontal="left"/>
    </xf>
    <xf numFmtId="0" fontId="2" fillId="2" borderId="36" xfId="2" applyFont="1" applyFill="1" applyBorder="1"/>
    <xf numFmtId="0" fontId="2" fillId="2" borderId="37" xfId="2" applyFont="1" applyFill="1" applyBorder="1"/>
    <xf numFmtId="49" fontId="17" fillId="0" borderId="22" xfId="2" applyNumberFormat="1" applyFont="1" applyBorder="1" applyAlignment="1" applyProtection="1">
      <alignment horizontal="left"/>
      <protection locked="0"/>
    </xf>
    <xf numFmtId="0" fontId="22" fillId="0" borderId="20" xfId="0" applyFont="1" applyBorder="1" applyAlignment="1">
      <alignment horizontal="left"/>
    </xf>
    <xf numFmtId="2" fontId="7" fillId="0" borderId="35" xfId="0" applyNumberFormat="1" applyFont="1" applyBorder="1" applyAlignment="1">
      <alignment horizontal="right"/>
    </xf>
    <xf numFmtId="2" fontId="7" fillId="0" borderId="42" xfId="0" applyNumberFormat="1" applyFont="1" applyBorder="1" applyAlignment="1">
      <alignment horizontal="right"/>
    </xf>
    <xf numFmtId="49" fontId="7" fillId="2" borderId="11" xfId="2" applyNumberFormat="1" applyFont="1" applyFill="1" applyBorder="1" applyAlignment="1">
      <alignment horizontal="left"/>
    </xf>
    <xf numFmtId="0" fontId="7" fillId="2" borderId="16" xfId="2" applyFont="1" applyFill="1" applyBorder="1" applyAlignment="1">
      <alignment horizontal="left"/>
    </xf>
    <xf numFmtId="0" fontId="2" fillId="2" borderId="25" xfId="0" applyFont="1" applyFill="1" applyBorder="1"/>
    <xf numFmtId="0" fontId="2" fillId="2" borderId="36" xfId="0" applyFont="1" applyFill="1" applyBorder="1"/>
    <xf numFmtId="0" fontId="2" fillId="2" borderId="37" xfId="0" applyFont="1" applyFill="1" applyBorder="1"/>
    <xf numFmtId="2" fontId="1" fillId="0" borderId="35" xfId="0" applyNumberFormat="1" applyFont="1" applyBorder="1" applyAlignment="1">
      <alignment horizontal="right"/>
    </xf>
    <xf numFmtId="2" fontId="1" fillId="0" borderId="42" xfId="0" applyNumberFormat="1" applyFont="1" applyBorder="1" applyAlignment="1">
      <alignment horizontal="right"/>
    </xf>
    <xf numFmtId="3" fontId="1" fillId="0" borderId="14" xfId="2" applyNumberFormat="1" applyBorder="1" applyAlignment="1">
      <alignment horizontal="right"/>
    </xf>
    <xf numFmtId="3" fontId="1" fillId="0" borderId="16" xfId="2" applyNumberFormat="1" applyBorder="1" applyAlignment="1">
      <alignment horizontal="right"/>
    </xf>
    <xf numFmtId="49" fontId="3" fillId="2" borderId="15" xfId="2" applyNumberFormat="1" applyFont="1" applyFill="1" applyBorder="1" applyAlignment="1">
      <alignment horizontal="center"/>
    </xf>
    <xf numFmtId="49" fontId="3" fillId="2" borderId="9" xfId="2" applyNumberFormat="1" applyFont="1" applyFill="1" applyBorder="1" applyAlignment="1">
      <alignment horizontal="center"/>
    </xf>
    <xf numFmtId="0" fontId="4" fillId="2" borderId="26" xfId="2" applyFont="1" applyFill="1" applyBorder="1"/>
    <xf numFmtId="0" fontId="4" fillId="2" borderId="27" xfId="2" applyFont="1" applyFill="1" applyBorder="1"/>
    <xf numFmtId="0" fontId="3" fillId="2" borderId="14" xfId="2" applyFont="1" applyFill="1" applyBorder="1" applyAlignment="1">
      <alignment horizontal="left" wrapText="1"/>
    </xf>
    <xf numFmtId="0" fontId="3" fillId="2" borderId="16" xfId="2" applyFont="1" applyFill="1" applyBorder="1" applyAlignment="1">
      <alignment horizontal="left" wrapText="1"/>
    </xf>
    <xf numFmtId="0" fontId="3" fillId="2" borderId="14" xfId="2" applyFont="1" applyFill="1" applyBorder="1" applyAlignment="1">
      <alignment horizontal="left"/>
    </xf>
    <xf numFmtId="0" fontId="3" fillId="2" borderId="16" xfId="2" applyFont="1" applyFill="1" applyBorder="1" applyAlignment="1">
      <alignment horizontal="left"/>
    </xf>
    <xf numFmtId="49" fontId="3" fillId="2" borderId="14" xfId="2" applyNumberFormat="1" applyFont="1" applyFill="1" applyBorder="1" applyAlignment="1">
      <alignment horizontal="center"/>
    </xf>
    <xf numFmtId="49" fontId="3" fillId="2" borderId="16" xfId="2" applyNumberFormat="1" applyFont="1" applyFill="1" applyBorder="1" applyAlignment="1">
      <alignment horizontal="center"/>
    </xf>
    <xf numFmtId="0" fontId="17" fillId="2" borderId="22" xfId="0" applyFont="1" applyFill="1" applyBorder="1"/>
    <xf numFmtId="0" fontId="17" fillId="2" borderId="11" xfId="0" applyFont="1" applyFill="1" applyBorder="1"/>
    <xf numFmtId="0" fontId="4" fillId="2" borderId="25" xfId="0" applyFont="1" applyFill="1" applyBorder="1"/>
    <xf numFmtId="0" fontId="4" fillId="2" borderId="36" xfId="0" applyFont="1" applyFill="1" applyBorder="1"/>
    <xf numFmtId="0" fontId="4" fillId="2" borderId="37" xfId="0" applyFont="1" applyFill="1" applyBorder="1"/>
    <xf numFmtId="0" fontId="13" fillId="0" borderId="0" xfId="0" applyFont="1"/>
    <xf numFmtId="49" fontId="17" fillId="2" borderId="22" xfId="2" applyNumberFormat="1" applyFont="1" applyFill="1" applyBorder="1" applyAlignment="1">
      <alignment horizontal="left"/>
    </xf>
    <xf numFmtId="49" fontId="17" fillId="2" borderId="20" xfId="2" applyNumberFormat="1" applyFont="1" applyFill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7" fillId="2" borderId="19" xfId="0" applyFont="1" applyFill="1" applyBorder="1"/>
    <xf numFmtId="0" fontId="7" fillId="2" borderId="20" xfId="0" applyFont="1" applyFill="1" applyBorder="1"/>
    <xf numFmtId="0" fontId="4" fillId="0" borderId="0" xfId="1" applyFont="1"/>
    <xf numFmtId="0" fontId="1" fillId="0" borderId="0" xfId="1"/>
    <xf numFmtId="49" fontId="7" fillId="2" borderId="16" xfId="2" applyNumberFormat="1" applyFont="1" applyFill="1" applyBorder="1" applyAlignment="1">
      <alignment horizontal="left"/>
    </xf>
  </cellXfs>
  <cellStyles count="5">
    <cellStyle name="Čárka" xfId="4" builtinId="3"/>
    <cellStyle name="Normální" xfId="0" builtinId="0"/>
    <cellStyle name="normální 2" xfId="2" xr:uid="{00000000-0005-0000-0000-000001000000}"/>
    <cellStyle name="Normální 3" xfId="3" xr:uid="{447B1B87-C84D-4916-AED5-98F8D3052A1A}"/>
    <cellStyle name="normální_Rozbory 2014" xfId="1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tabSelected="1" workbookViewId="0">
      <selection activeCell="F2" sqref="F2"/>
    </sheetView>
  </sheetViews>
  <sheetFormatPr defaultRowHeight="15" x14ac:dyDescent="0.25"/>
  <cols>
    <col min="1" max="1" width="12.7109375" customWidth="1"/>
    <col min="2" max="2" width="10.28515625" customWidth="1"/>
    <col min="3" max="3" width="57.42578125" customWidth="1"/>
    <col min="4" max="4" width="39.7109375" customWidth="1"/>
    <col min="5" max="6" width="15" customWidth="1"/>
    <col min="7" max="7" width="13" customWidth="1"/>
    <col min="8" max="8" width="12.85546875" customWidth="1"/>
  </cols>
  <sheetData>
    <row r="1" spans="1:7" x14ac:dyDescent="0.25">
      <c r="F1" t="s">
        <v>323</v>
      </c>
    </row>
    <row r="2" spans="1:7" x14ac:dyDescent="0.25">
      <c r="F2" t="s">
        <v>362</v>
      </c>
    </row>
    <row r="3" spans="1:7" x14ac:dyDescent="0.25">
      <c r="F3" t="s">
        <v>360</v>
      </c>
    </row>
    <row r="4" spans="1:7" x14ac:dyDescent="0.25">
      <c r="E4" s="13"/>
      <c r="F4" s="515" t="s">
        <v>361</v>
      </c>
      <c r="G4" s="515"/>
    </row>
    <row r="5" spans="1:7" ht="21" x14ac:dyDescent="0.35">
      <c r="A5" s="564" t="s">
        <v>339</v>
      </c>
      <c r="B5" s="565"/>
      <c r="C5" s="565"/>
      <c r="D5" s="565"/>
      <c r="E5" s="566"/>
      <c r="F5" s="566"/>
    </row>
    <row r="7" spans="1:7" ht="15.75" x14ac:dyDescent="0.25">
      <c r="A7" s="567" t="s">
        <v>216</v>
      </c>
      <c r="B7" s="562"/>
      <c r="C7" s="562"/>
      <c r="D7" s="562"/>
      <c r="E7" s="563"/>
      <c r="F7" s="563"/>
    </row>
    <row r="8" spans="1:7" ht="15.75" x14ac:dyDescent="0.25">
      <c r="A8" s="561" t="s">
        <v>237</v>
      </c>
      <c r="B8" s="562"/>
      <c r="C8" s="562"/>
      <c r="D8" s="562"/>
      <c r="E8" s="563"/>
      <c r="F8" s="563"/>
    </row>
    <row r="9" spans="1:7" ht="15.75" x14ac:dyDescent="0.25">
      <c r="A9" s="561" t="s">
        <v>304</v>
      </c>
      <c r="B9" s="562"/>
      <c r="C9" s="562"/>
      <c r="D9" s="562"/>
      <c r="E9" s="563"/>
      <c r="F9" s="563"/>
    </row>
    <row r="10" spans="1:7" ht="15.75" x14ac:dyDescent="0.25">
      <c r="A10" s="561" t="s">
        <v>215</v>
      </c>
      <c r="B10" s="562"/>
      <c r="C10" s="562"/>
      <c r="D10" s="562"/>
      <c r="E10" s="563"/>
      <c r="F10" s="563"/>
    </row>
    <row r="11" spans="1:7" x14ac:dyDescent="0.25">
      <c r="E11" s="21"/>
      <c r="F11" s="21"/>
    </row>
    <row r="12" spans="1:7" ht="18" x14ac:dyDescent="0.25">
      <c r="A12" s="8" t="s">
        <v>0</v>
      </c>
      <c r="B12" s="17"/>
      <c r="C12" s="7"/>
      <c r="D12" s="6"/>
      <c r="G12" s="16"/>
    </row>
    <row r="13" spans="1:7" ht="18.75" thickBot="1" x14ac:dyDescent="0.3">
      <c r="A13" s="8"/>
      <c r="B13" s="17"/>
      <c r="C13" s="7"/>
      <c r="D13" s="6"/>
      <c r="G13" s="16" t="s">
        <v>277</v>
      </c>
    </row>
    <row r="14" spans="1:7" ht="15" customHeight="1" x14ac:dyDescent="0.25">
      <c r="A14" s="49" t="s">
        <v>1</v>
      </c>
      <c r="B14" s="34" t="s">
        <v>2</v>
      </c>
      <c r="C14" s="50" t="s">
        <v>3</v>
      </c>
      <c r="D14" s="51"/>
      <c r="E14" s="34" t="s">
        <v>4</v>
      </c>
      <c r="F14" s="532" t="s">
        <v>213</v>
      </c>
      <c r="G14" s="37"/>
    </row>
    <row r="15" spans="1:7" x14ac:dyDescent="0.25">
      <c r="A15" s="52" t="s">
        <v>5</v>
      </c>
      <c r="B15" s="35" t="s">
        <v>6</v>
      </c>
      <c r="C15" s="53" t="s">
        <v>7</v>
      </c>
      <c r="D15" s="54" t="s">
        <v>8</v>
      </c>
      <c r="E15" s="35" t="s">
        <v>235</v>
      </c>
      <c r="F15" s="533" t="s">
        <v>204</v>
      </c>
      <c r="G15" s="38" t="s">
        <v>341</v>
      </c>
    </row>
    <row r="16" spans="1:7" ht="15.75" thickBot="1" x14ac:dyDescent="0.3">
      <c r="A16" s="52" t="s">
        <v>9</v>
      </c>
      <c r="B16" s="35" t="s">
        <v>10</v>
      </c>
      <c r="C16" s="53"/>
      <c r="D16" s="54"/>
      <c r="E16" s="36" t="s">
        <v>320</v>
      </c>
      <c r="F16" s="534" t="s">
        <v>340</v>
      </c>
      <c r="G16" s="38" t="s">
        <v>214</v>
      </c>
    </row>
    <row r="17" spans="1:11" ht="15.75" x14ac:dyDescent="0.25">
      <c r="A17" s="55" t="s">
        <v>11</v>
      </c>
      <c r="B17" s="56"/>
      <c r="C17" s="57"/>
      <c r="D17" s="58"/>
      <c r="E17" s="41"/>
      <c r="F17" s="535"/>
      <c r="G17" s="342"/>
      <c r="J17" s="33"/>
    </row>
    <row r="18" spans="1:11" x14ac:dyDescent="0.25">
      <c r="A18" s="59" t="s">
        <v>268</v>
      </c>
      <c r="B18" s="60" t="s">
        <v>267</v>
      </c>
      <c r="C18" s="61"/>
      <c r="D18" s="60"/>
      <c r="E18" s="449">
        <f>SUM(E19:E19)</f>
        <v>3150</v>
      </c>
      <c r="F18" s="449">
        <f>SUM(F19:F19)</f>
        <v>3000</v>
      </c>
      <c r="G18" s="450">
        <f>(F18*100)/E18</f>
        <v>95.238095238095241</v>
      </c>
    </row>
    <row r="19" spans="1:11" ht="15.75" x14ac:dyDescent="0.25">
      <c r="A19" s="62"/>
      <c r="B19" s="63"/>
      <c r="C19" s="64" t="s">
        <v>226</v>
      </c>
      <c r="D19" s="64" t="s">
        <v>12</v>
      </c>
      <c r="E19" s="451">
        <v>3150</v>
      </c>
      <c r="F19" s="451">
        <v>3000</v>
      </c>
      <c r="G19" s="452">
        <f>(F19*100)/E19</f>
        <v>95.238095238095241</v>
      </c>
      <c r="J19" s="33"/>
    </row>
    <row r="20" spans="1:11" ht="15.75" x14ac:dyDescent="0.25">
      <c r="A20" s="62"/>
      <c r="B20" s="63"/>
      <c r="C20" s="64"/>
      <c r="D20" s="65"/>
      <c r="E20" s="453"/>
      <c r="F20" s="453"/>
      <c r="G20" s="450"/>
    </row>
    <row r="21" spans="1:11" x14ac:dyDescent="0.25">
      <c r="A21" s="66" t="s">
        <v>13</v>
      </c>
      <c r="B21" s="559" t="s">
        <v>211</v>
      </c>
      <c r="C21" s="559"/>
      <c r="D21" s="560"/>
      <c r="E21" s="454">
        <f>E22+E25</f>
        <v>16209</v>
      </c>
      <c r="F21" s="454">
        <f>F22+F25</f>
        <v>22579</v>
      </c>
      <c r="G21" s="450">
        <f>(F21*100)/E21</f>
        <v>139.29915479054847</v>
      </c>
      <c r="I21" s="18"/>
    </row>
    <row r="22" spans="1:11" x14ac:dyDescent="0.25">
      <c r="A22" s="66"/>
      <c r="B22" s="418"/>
      <c r="C22" s="418"/>
      <c r="D22" s="419"/>
      <c r="E22" s="454">
        <f>SUM(E23:E24)</f>
        <v>339</v>
      </c>
      <c r="F22" s="454">
        <f>SUM(F23:F24)</f>
        <v>759</v>
      </c>
      <c r="G22" s="450">
        <f>(F22*100)/E22</f>
        <v>223.89380530973452</v>
      </c>
      <c r="I22" s="18"/>
    </row>
    <row r="23" spans="1:11" x14ac:dyDescent="0.25">
      <c r="A23" s="440"/>
      <c r="B23" s="441"/>
      <c r="C23" s="64" t="s">
        <v>14</v>
      </c>
      <c r="D23" s="64" t="s">
        <v>12</v>
      </c>
      <c r="E23" s="451">
        <v>48</v>
      </c>
      <c r="F23" s="451">
        <v>48</v>
      </c>
      <c r="G23" s="452">
        <f t="shared" ref="G23" si="0">(F23*100)/E23</f>
        <v>100</v>
      </c>
      <c r="I23" s="18"/>
    </row>
    <row r="24" spans="1:11" x14ac:dyDescent="0.25">
      <c r="A24" s="440"/>
      <c r="B24" s="441"/>
      <c r="C24" s="64" t="s">
        <v>15</v>
      </c>
      <c r="D24" s="64" t="s">
        <v>12</v>
      </c>
      <c r="E24" s="451">
        <v>291</v>
      </c>
      <c r="F24" s="451">
        <v>711</v>
      </c>
      <c r="G24" s="452">
        <f>(F24*100)/E24</f>
        <v>244.32989690721649</v>
      </c>
      <c r="I24" s="18"/>
    </row>
    <row r="25" spans="1:11" x14ac:dyDescent="0.25">
      <c r="A25" s="68"/>
      <c r="B25" s="64"/>
      <c r="C25" s="159" t="s">
        <v>321</v>
      </c>
      <c r="D25" s="421"/>
      <c r="E25" s="453">
        <f>SUM(E26:E29)</f>
        <v>15870</v>
      </c>
      <c r="F25" s="453">
        <f>SUM(F26:F29)</f>
        <v>21820</v>
      </c>
      <c r="G25" s="450">
        <f>(F25*100)/E25</f>
        <v>137.49212350346565</v>
      </c>
      <c r="H25" s="425"/>
      <c r="I25" s="426"/>
    </row>
    <row r="26" spans="1:11" x14ac:dyDescent="0.25">
      <c r="A26" s="68"/>
      <c r="B26" s="422"/>
      <c r="C26" s="64" t="s">
        <v>322</v>
      </c>
      <c r="D26" s="357" t="s">
        <v>12</v>
      </c>
      <c r="E26" s="451">
        <v>400</v>
      </c>
      <c r="F26" s="451">
        <v>400</v>
      </c>
      <c r="G26" s="452">
        <f t="shared" ref="G26:G29" si="1">(F26*100)/E26</f>
        <v>100</v>
      </c>
      <c r="H26" s="427"/>
      <c r="I26" s="428"/>
    </row>
    <row r="27" spans="1:11" x14ac:dyDescent="0.25">
      <c r="A27" s="68"/>
      <c r="B27" s="422"/>
      <c r="C27" s="558" t="s">
        <v>356</v>
      </c>
      <c r="D27" s="357" t="s">
        <v>12</v>
      </c>
      <c r="E27" s="499">
        <v>10470</v>
      </c>
      <c r="F27" s="499">
        <v>17920</v>
      </c>
      <c r="G27" s="452">
        <f t="shared" si="1"/>
        <v>171.15568290353391</v>
      </c>
      <c r="H27" s="429"/>
      <c r="I27" s="428"/>
      <c r="K27" s="400"/>
    </row>
    <row r="28" spans="1:11" x14ac:dyDescent="0.25">
      <c r="A28" s="67"/>
      <c r="B28" s="422"/>
      <c r="C28" s="558" t="s">
        <v>357</v>
      </c>
      <c r="D28" s="357" t="s">
        <v>12</v>
      </c>
      <c r="E28" s="499">
        <v>2500</v>
      </c>
      <c r="F28" s="499">
        <v>2500</v>
      </c>
      <c r="G28" s="452">
        <f t="shared" si="1"/>
        <v>100</v>
      </c>
      <c r="H28" s="429"/>
      <c r="I28" s="428"/>
    </row>
    <row r="29" spans="1:11" ht="15.75" thickBot="1" x14ac:dyDescent="0.3">
      <c r="A29" s="423"/>
      <c r="B29" s="424"/>
      <c r="C29" s="558" t="s">
        <v>358</v>
      </c>
      <c r="D29" s="357" t="s">
        <v>12</v>
      </c>
      <c r="E29" s="499">
        <v>2500</v>
      </c>
      <c r="F29" s="499">
        <v>1000</v>
      </c>
      <c r="G29" s="452">
        <f t="shared" si="1"/>
        <v>40</v>
      </c>
      <c r="H29" s="429"/>
      <c r="I29" s="428"/>
    </row>
    <row r="30" spans="1:11" ht="16.5" thickBot="1" x14ac:dyDescent="0.3">
      <c r="A30" s="69" t="s">
        <v>16</v>
      </c>
      <c r="B30" s="70"/>
      <c r="C30" s="71"/>
      <c r="D30" s="71"/>
      <c r="E30" s="386">
        <f>E18+E21</f>
        <v>19359</v>
      </c>
      <c r="F30" s="458">
        <f>F18+F21</f>
        <v>25579</v>
      </c>
      <c r="G30" s="387">
        <f>(F30*100)/E30</f>
        <v>132.12975876853145</v>
      </c>
      <c r="H30" s="22"/>
    </row>
    <row r="31" spans="1:11" x14ac:dyDescent="0.25">
      <c r="A31" s="9"/>
      <c r="B31" s="7"/>
      <c r="C31" s="10"/>
      <c r="D31" s="7"/>
      <c r="E31" s="24"/>
      <c r="F31" s="536"/>
      <c r="G31" s="26"/>
      <c r="H31" s="18"/>
    </row>
    <row r="32" spans="1:11" x14ac:dyDescent="0.25">
      <c r="G32" s="23"/>
    </row>
    <row r="33" spans="7:7" x14ac:dyDescent="0.25">
      <c r="G33" s="23"/>
    </row>
    <row r="34" spans="7:7" x14ac:dyDescent="0.25">
      <c r="G34" s="23"/>
    </row>
    <row r="35" spans="7:7" x14ac:dyDescent="0.25">
      <c r="G35" s="23"/>
    </row>
  </sheetData>
  <mergeCells count="6">
    <mergeCell ref="B21:D21"/>
    <mergeCell ref="A9:F9"/>
    <mergeCell ref="A10:F10"/>
    <mergeCell ref="A5:F5"/>
    <mergeCell ref="A7:F7"/>
    <mergeCell ref="A8:F8"/>
  </mergeCells>
  <pageMargins left="0.23622047244094491" right="0.23622047244094491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L50"/>
  <sheetViews>
    <sheetView workbookViewId="0">
      <selection activeCell="E29" sqref="E28:E29"/>
    </sheetView>
  </sheetViews>
  <sheetFormatPr defaultRowHeight="15" x14ac:dyDescent="0.25"/>
  <cols>
    <col min="1" max="2" width="12.7109375" style="13" customWidth="1"/>
    <col min="3" max="3" width="38.28515625" style="13" customWidth="1"/>
    <col min="4" max="4" width="41.7109375" style="13" customWidth="1"/>
    <col min="5" max="5" width="14.7109375" style="13" customWidth="1"/>
    <col min="6" max="6" width="14.7109375" customWidth="1"/>
    <col min="7" max="7" width="14.7109375" style="13" customWidth="1"/>
    <col min="8" max="16384" width="9.140625" style="13"/>
  </cols>
  <sheetData>
    <row r="2" spans="1:10" ht="15.75" x14ac:dyDescent="0.25">
      <c r="A2" s="388" t="s">
        <v>17</v>
      </c>
      <c r="B2" s="389"/>
      <c r="C2" s="389"/>
      <c r="D2" s="390"/>
    </row>
    <row r="3" spans="1:10" ht="15.75" thickBot="1" x14ac:dyDescent="0.3">
      <c r="A3" s="389"/>
      <c r="B3" s="389"/>
      <c r="C3" s="389"/>
      <c r="D3" s="390" t="s">
        <v>18</v>
      </c>
      <c r="G3" s="391" t="s">
        <v>278</v>
      </c>
    </row>
    <row r="4" spans="1:10" x14ac:dyDescent="0.25">
      <c r="A4" s="72" t="s">
        <v>1</v>
      </c>
      <c r="B4" s="34" t="s">
        <v>2</v>
      </c>
      <c r="C4" s="73" t="s">
        <v>3</v>
      </c>
      <c r="D4" s="51"/>
      <c r="E4" s="34" t="s">
        <v>4</v>
      </c>
      <c r="F4" s="532" t="s">
        <v>213</v>
      </c>
      <c r="G4" s="37"/>
    </row>
    <row r="5" spans="1:10" x14ac:dyDescent="0.25">
      <c r="A5" s="74" t="s">
        <v>5</v>
      </c>
      <c r="B5" s="35" t="s">
        <v>6</v>
      </c>
      <c r="C5" s="75" t="s">
        <v>7</v>
      </c>
      <c r="D5" s="54" t="s">
        <v>8</v>
      </c>
      <c r="E5" s="35" t="s">
        <v>235</v>
      </c>
      <c r="F5" s="533" t="s">
        <v>204</v>
      </c>
      <c r="G5" s="38" t="s">
        <v>341</v>
      </c>
    </row>
    <row r="6" spans="1:10" ht="15.75" thickBot="1" x14ac:dyDescent="0.3">
      <c r="A6" s="76" t="s">
        <v>9</v>
      </c>
      <c r="B6" s="36" t="s">
        <v>10</v>
      </c>
      <c r="C6" s="77"/>
      <c r="D6" s="78"/>
      <c r="E6" s="36" t="s">
        <v>320</v>
      </c>
      <c r="F6" s="534" t="s">
        <v>340</v>
      </c>
      <c r="G6" s="39" t="s">
        <v>214</v>
      </c>
    </row>
    <row r="7" spans="1:10" ht="15.75" x14ac:dyDescent="0.25">
      <c r="A7" s="79" t="s">
        <v>11</v>
      </c>
      <c r="B7" s="80"/>
      <c r="C7" s="81"/>
      <c r="D7" s="82"/>
      <c r="E7" s="40"/>
      <c r="F7" s="537"/>
      <c r="G7" s="345"/>
    </row>
    <row r="8" spans="1:10" x14ac:dyDescent="0.25">
      <c r="A8" s="83" t="s">
        <v>19</v>
      </c>
      <c r="B8" s="84" t="s">
        <v>252</v>
      </c>
      <c r="C8" s="85"/>
      <c r="D8" s="86"/>
      <c r="E8" s="453">
        <f>SUM(E9:E16)</f>
        <v>133356</v>
      </c>
      <c r="F8" s="453">
        <f>SUM(F9:F15)</f>
        <v>115961</v>
      </c>
      <c r="G8" s="450">
        <f>(F8*100)/E8</f>
        <v>86.955967485527466</v>
      </c>
    </row>
    <row r="9" spans="1:10" x14ac:dyDescent="0.25">
      <c r="A9" s="87"/>
      <c r="B9" s="88"/>
      <c r="C9" s="88" t="s">
        <v>20</v>
      </c>
      <c r="D9" s="88" t="s">
        <v>21</v>
      </c>
      <c r="E9" s="455">
        <v>10000</v>
      </c>
      <c r="F9" s="455">
        <v>11000</v>
      </c>
      <c r="G9" s="452">
        <f t="shared" ref="G9:G14" si="0">(F9*100)/E9</f>
        <v>110</v>
      </c>
    </row>
    <row r="10" spans="1:10" x14ac:dyDescent="0.25">
      <c r="A10" s="89"/>
      <c r="B10" s="88"/>
      <c r="C10" s="88" t="s">
        <v>210</v>
      </c>
      <c r="D10" s="88" t="s">
        <v>22</v>
      </c>
      <c r="E10" s="455">
        <v>4500</v>
      </c>
      <c r="F10" s="455">
        <v>4500</v>
      </c>
      <c r="G10" s="452">
        <f t="shared" si="0"/>
        <v>100</v>
      </c>
    </row>
    <row r="11" spans="1:10" x14ac:dyDescent="0.25">
      <c r="A11" s="89"/>
      <c r="B11" s="88"/>
      <c r="C11" s="88" t="s">
        <v>23</v>
      </c>
      <c r="D11" s="88" t="s">
        <v>24</v>
      </c>
      <c r="E11" s="455">
        <v>800</v>
      </c>
      <c r="F11" s="455">
        <v>800</v>
      </c>
      <c r="G11" s="452">
        <f t="shared" si="0"/>
        <v>100</v>
      </c>
    </row>
    <row r="12" spans="1:10" x14ac:dyDescent="0.25">
      <c r="A12" s="87"/>
      <c r="B12" s="90"/>
      <c r="C12" s="88" t="s">
        <v>250</v>
      </c>
      <c r="D12" s="88" t="s">
        <v>25</v>
      </c>
      <c r="E12" s="455">
        <v>89400</v>
      </c>
      <c r="F12" s="455">
        <v>73000</v>
      </c>
      <c r="G12" s="452">
        <f t="shared" si="0"/>
        <v>81.655480984340045</v>
      </c>
    </row>
    <row r="13" spans="1:10" x14ac:dyDescent="0.25">
      <c r="A13" s="87"/>
      <c r="B13" s="91"/>
      <c r="C13" s="92" t="s">
        <v>227</v>
      </c>
      <c r="D13" s="92" t="s">
        <v>26</v>
      </c>
      <c r="E13" s="455">
        <v>11500</v>
      </c>
      <c r="F13" s="455">
        <v>8000</v>
      </c>
      <c r="G13" s="452">
        <f t="shared" si="0"/>
        <v>69.565217391304344</v>
      </c>
      <c r="J13" s="348"/>
    </row>
    <row r="14" spans="1:10" x14ac:dyDescent="0.25">
      <c r="A14" s="93"/>
      <c r="B14" s="91"/>
      <c r="C14" s="92" t="s">
        <v>275</v>
      </c>
      <c r="D14" s="94" t="s">
        <v>276</v>
      </c>
      <c r="E14" s="456">
        <v>13556</v>
      </c>
      <c r="F14" s="456">
        <v>13556</v>
      </c>
      <c r="G14" s="452">
        <f t="shared" si="0"/>
        <v>100</v>
      </c>
    </row>
    <row r="15" spans="1:10" x14ac:dyDescent="0.25">
      <c r="A15" s="93"/>
      <c r="B15" s="91"/>
      <c r="C15" s="92" t="s">
        <v>238</v>
      </c>
      <c r="D15" s="94" t="s">
        <v>131</v>
      </c>
      <c r="E15" s="456">
        <v>3600</v>
      </c>
      <c r="F15" s="456">
        <v>5105</v>
      </c>
      <c r="G15" s="457">
        <f t="shared" ref="G15" si="1">(F15*100)/E15</f>
        <v>141.80555555555554</v>
      </c>
    </row>
    <row r="16" spans="1:10" ht="15.75" thickBot="1" x14ac:dyDescent="0.3">
      <c r="A16" s="93"/>
      <c r="B16" s="91"/>
      <c r="C16" s="92"/>
      <c r="D16" s="94"/>
      <c r="E16" s="456"/>
      <c r="F16" s="456"/>
      <c r="G16" s="457"/>
    </row>
    <row r="17" spans="1:12" ht="16.5" thickBot="1" x14ac:dyDescent="0.3">
      <c r="A17" s="568" t="s">
        <v>16</v>
      </c>
      <c r="B17" s="569"/>
      <c r="C17" s="570"/>
      <c r="D17" s="95"/>
      <c r="E17" s="458">
        <f>E8</f>
        <v>133356</v>
      </c>
      <c r="F17" s="458">
        <f>F8</f>
        <v>115961</v>
      </c>
      <c r="G17" s="459">
        <f>(F17*100)/E17</f>
        <v>86.955967485527466</v>
      </c>
      <c r="H17" s="316"/>
    </row>
    <row r="18" spans="1:12" ht="15.75" x14ac:dyDescent="0.25">
      <c r="A18" s="191"/>
      <c r="B18" s="191"/>
      <c r="C18" s="191"/>
      <c r="D18" s="191"/>
      <c r="E18" s="192"/>
      <c r="F18" s="536"/>
      <c r="G18" s="392"/>
      <c r="H18" s="348"/>
    </row>
    <row r="20" spans="1:12" x14ac:dyDescent="0.25">
      <c r="E20" s="393"/>
      <c r="L20" s="348"/>
    </row>
    <row r="46" ht="30.75" customHeight="1" x14ac:dyDescent="0.25"/>
    <row r="50" ht="27" customHeight="1" x14ac:dyDescent="0.25"/>
  </sheetData>
  <mergeCells count="1">
    <mergeCell ref="A17:C1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9"/>
  <sheetViews>
    <sheetView zoomScaleNormal="100" workbookViewId="0">
      <selection activeCell="I28" sqref="H28:I28"/>
    </sheetView>
  </sheetViews>
  <sheetFormatPr defaultRowHeight="15" x14ac:dyDescent="0.25"/>
  <cols>
    <col min="1" max="1" width="12.7109375" customWidth="1"/>
    <col min="2" max="2" width="8.5703125" customWidth="1"/>
    <col min="3" max="3" width="36.5703125" customWidth="1"/>
    <col min="4" max="4" width="39.7109375" customWidth="1"/>
    <col min="5" max="7" width="14.7109375" customWidth="1"/>
  </cols>
  <sheetData>
    <row r="1" spans="1:9" ht="18" x14ac:dyDescent="0.25">
      <c r="C1" s="2"/>
    </row>
    <row r="2" spans="1:9" ht="15.75" x14ac:dyDescent="0.25">
      <c r="A2" s="1" t="s">
        <v>27</v>
      </c>
      <c r="H2" s="13"/>
    </row>
    <row r="3" spans="1:9" ht="16.5" thickBot="1" x14ac:dyDescent="0.3">
      <c r="A3" s="7"/>
      <c r="B3" s="8"/>
      <c r="C3" s="7"/>
      <c r="D3" s="7"/>
      <c r="G3" s="16" t="s">
        <v>279</v>
      </c>
    </row>
    <row r="4" spans="1:9" x14ac:dyDescent="0.25">
      <c r="A4" s="72" t="s">
        <v>1</v>
      </c>
      <c r="B4" s="34" t="s">
        <v>2</v>
      </c>
      <c r="C4" s="73" t="s">
        <v>3</v>
      </c>
      <c r="D4" s="34"/>
      <c r="E4" s="34" t="s">
        <v>4</v>
      </c>
      <c r="F4" s="532" t="s">
        <v>213</v>
      </c>
      <c r="G4" s="37"/>
    </row>
    <row r="5" spans="1:9" x14ac:dyDescent="0.25">
      <c r="A5" s="74" t="s">
        <v>5</v>
      </c>
      <c r="B5" s="35" t="s">
        <v>6</v>
      </c>
      <c r="C5" s="75" t="s">
        <v>7</v>
      </c>
      <c r="D5" s="54" t="s">
        <v>8</v>
      </c>
      <c r="E5" s="35" t="s">
        <v>235</v>
      </c>
      <c r="F5" s="533" t="s">
        <v>204</v>
      </c>
      <c r="G5" s="38" t="s">
        <v>341</v>
      </c>
    </row>
    <row r="6" spans="1:9" ht="15.75" thickBot="1" x14ac:dyDescent="0.3">
      <c r="A6" s="76" t="s">
        <v>9</v>
      </c>
      <c r="B6" s="36" t="s">
        <v>10</v>
      </c>
      <c r="C6" s="77"/>
      <c r="D6" s="78"/>
      <c r="E6" s="36" t="s">
        <v>320</v>
      </c>
      <c r="F6" s="534" t="s">
        <v>340</v>
      </c>
      <c r="G6" s="39" t="s">
        <v>214</v>
      </c>
    </row>
    <row r="7" spans="1:9" ht="15.75" x14ac:dyDescent="0.25">
      <c r="A7" s="96" t="s">
        <v>11</v>
      </c>
      <c r="B7" s="97"/>
      <c r="C7" s="81"/>
      <c r="D7" s="98"/>
      <c r="E7" s="44"/>
      <c r="F7" s="538"/>
      <c r="G7" s="345"/>
    </row>
    <row r="8" spans="1:9" x14ac:dyDescent="0.25">
      <c r="A8" s="59" t="s">
        <v>28</v>
      </c>
      <c r="B8" s="99" t="s">
        <v>29</v>
      </c>
      <c r="C8" s="100"/>
      <c r="D8" s="101"/>
      <c r="E8" s="449">
        <f>SUM(E9:E13)</f>
        <v>2840</v>
      </c>
      <c r="F8" s="449">
        <f>SUM(F9:F13)</f>
        <v>4350</v>
      </c>
      <c r="G8" s="450">
        <f t="shared" ref="G8:G12" si="0">(F8*100)/E8</f>
        <v>153.16901408450704</v>
      </c>
    </row>
    <row r="9" spans="1:9" x14ac:dyDescent="0.25">
      <c r="A9" s="89"/>
      <c r="B9" s="90"/>
      <c r="C9" s="105" t="s">
        <v>23</v>
      </c>
      <c r="D9" s="104" t="s">
        <v>30</v>
      </c>
      <c r="E9" s="460">
        <v>880</v>
      </c>
      <c r="F9" s="460">
        <v>1000</v>
      </c>
      <c r="G9" s="452">
        <f t="shared" si="0"/>
        <v>113.63636363636364</v>
      </c>
      <c r="I9" s="18"/>
    </row>
    <row r="10" spans="1:9" x14ac:dyDescent="0.25">
      <c r="A10" s="102"/>
      <c r="B10" s="90"/>
      <c r="C10" s="103" t="s">
        <v>349</v>
      </c>
      <c r="D10" s="104" t="s">
        <v>30</v>
      </c>
      <c r="E10" s="461">
        <v>0</v>
      </c>
      <c r="F10" s="461">
        <v>800</v>
      </c>
      <c r="G10" s="462" t="s">
        <v>303</v>
      </c>
      <c r="I10" s="18"/>
    </row>
    <row r="11" spans="1:9" ht="15" customHeight="1" x14ac:dyDescent="0.25">
      <c r="A11" s="102"/>
      <c r="B11" s="90"/>
      <c r="C11" s="103" t="s">
        <v>246</v>
      </c>
      <c r="D11" s="106" t="s">
        <v>30</v>
      </c>
      <c r="E11" s="461">
        <v>1100</v>
      </c>
      <c r="F11" s="461">
        <v>1000</v>
      </c>
      <c r="G11" s="452">
        <f t="shared" si="0"/>
        <v>90.909090909090907</v>
      </c>
    </row>
    <row r="12" spans="1:9" ht="15" customHeight="1" x14ac:dyDescent="0.25">
      <c r="A12" s="102"/>
      <c r="B12" s="107"/>
      <c r="C12" s="105" t="s">
        <v>15</v>
      </c>
      <c r="D12" s="106" t="s">
        <v>30</v>
      </c>
      <c r="E12" s="461">
        <v>700</v>
      </c>
      <c r="F12" s="461">
        <v>1400</v>
      </c>
      <c r="G12" s="452">
        <f t="shared" si="0"/>
        <v>200</v>
      </c>
    </row>
    <row r="13" spans="1:9" ht="15" customHeight="1" thickBot="1" x14ac:dyDescent="0.3">
      <c r="A13" s="102"/>
      <c r="B13" s="107"/>
      <c r="C13" s="514" t="s">
        <v>258</v>
      </c>
      <c r="D13" s="108" t="s">
        <v>30</v>
      </c>
      <c r="E13" s="463">
        <v>160</v>
      </c>
      <c r="F13" s="463">
        <v>150</v>
      </c>
      <c r="G13" s="457">
        <f t="shared" ref="G13" si="1">(F13*100)/E13</f>
        <v>93.75</v>
      </c>
    </row>
    <row r="14" spans="1:9" ht="16.5" customHeight="1" thickBot="1" x14ac:dyDescent="0.3">
      <c r="A14" s="571" t="s">
        <v>16</v>
      </c>
      <c r="B14" s="572"/>
      <c r="C14" s="573"/>
      <c r="D14" s="109"/>
      <c r="E14" s="458">
        <f>E8</f>
        <v>2840</v>
      </c>
      <c r="F14" s="458">
        <f>F8</f>
        <v>4350</v>
      </c>
      <c r="G14" s="459">
        <f>(F14*100)/E14</f>
        <v>153.16901408450704</v>
      </c>
    </row>
    <row r="17" spans="6:6" x14ac:dyDescent="0.25">
      <c r="F17" s="18"/>
    </row>
    <row r="19" spans="6:6" x14ac:dyDescent="0.25">
      <c r="F19" s="18"/>
    </row>
  </sheetData>
  <mergeCells count="1">
    <mergeCell ref="A14:C14"/>
  </mergeCells>
  <printOptions horizontalCentered="1"/>
  <pageMargins left="0.70866141732283472" right="0" top="0.39370078740157483" bottom="0.39370078740157483" header="0" footer="0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60"/>
  <sheetViews>
    <sheetView topLeftCell="A160" zoomScaleNormal="100" workbookViewId="0">
      <selection activeCell="B170" sqref="B170:C170"/>
    </sheetView>
  </sheetViews>
  <sheetFormatPr defaultRowHeight="15" x14ac:dyDescent="0.25"/>
  <cols>
    <col min="1" max="1" width="12.7109375" style="13" customWidth="1"/>
    <col min="2" max="2" width="12.28515625" style="13" customWidth="1"/>
    <col min="3" max="3" width="58.140625" style="13" customWidth="1"/>
    <col min="4" max="4" width="46" style="13" customWidth="1"/>
    <col min="5" max="7" width="14.7109375" style="13" customWidth="1"/>
    <col min="8" max="8" width="9.140625" style="13"/>
    <col min="9" max="9" width="9.140625" style="13" hidden="1" customWidth="1"/>
    <col min="10" max="10" width="22.85546875" style="13" hidden="1" customWidth="1"/>
    <col min="11" max="16384" width="9.140625" style="13"/>
  </cols>
  <sheetData>
    <row r="1" spans="1:12" x14ac:dyDescent="0.25">
      <c r="A1"/>
      <c r="B1"/>
      <c r="C1"/>
      <c r="D1"/>
      <c r="E1"/>
      <c r="F1"/>
      <c r="G1"/>
    </row>
    <row r="2" spans="1:12" ht="15.75" x14ac:dyDescent="0.25">
      <c r="A2" s="29" t="s">
        <v>31</v>
      </c>
      <c r="B2" s="30"/>
      <c r="C2" s="30"/>
      <c r="D2" s="30"/>
      <c r="E2"/>
      <c r="F2"/>
      <c r="G2"/>
    </row>
    <row r="3" spans="1:12" ht="16.5" thickBot="1" x14ac:dyDescent="0.3">
      <c r="A3" s="3"/>
      <c r="B3" s="29"/>
      <c r="C3" s="3"/>
      <c r="D3" s="3"/>
      <c r="E3"/>
      <c r="F3"/>
      <c r="G3" s="16" t="s">
        <v>280</v>
      </c>
    </row>
    <row r="4" spans="1:12" x14ac:dyDescent="0.25">
      <c r="A4" s="133" t="s">
        <v>1</v>
      </c>
      <c r="B4" s="134" t="s">
        <v>2</v>
      </c>
      <c r="C4" s="135" t="s">
        <v>3</v>
      </c>
      <c r="D4" s="136"/>
      <c r="E4" s="34" t="s">
        <v>4</v>
      </c>
      <c r="F4" s="532" t="s">
        <v>213</v>
      </c>
      <c r="G4" s="37"/>
    </row>
    <row r="5" spans="1:12" x14ac:dyDescent="0.25">
      <c r="A5" s="137" t="s">
        <v>5</v>
      </c>
      <c r="B5" s="138" t="s">
        <v>6</v>
      </c>
      <c r="C5" s="139" t="s">
        <v>7</v>
      </c>
      <c r="D5" s="140" t="s">
        <v>8</v>
      </c>
      <c r="E5" s="35" t="s">
        <v>235</v>
      </c>
      <c r="F5" s="533" t="s">
        <v>204</v>
      </c>
      <c r="G5" s="38" t="s">
        <v>341</v>
      </c>
    </row>
    <row r="6" spans="1:12" ht="15.75" thickBot="1" x14ac:dyDescent="0.3">
      <c r="A6" s="141" t="s">
        <v>9</v>
      </c>
      <c r="B6" s="150" t="s">
        <v>10</v>
      </c>
      <c r="C6" s="143"/>
      <c r="D6" s="144"/>
      <c r="E6" s="36" t="s">
        <v>320</v>
      </c>
      <c r="F6" s="534" t="s">
        <v>340</v>
      </c>
      <c r="G6" s="39" t="s">
        <v>214</v>
      </c>
    </row>
    <row r="7" spans="1:12" ht="14.1" customHeight="1" x14ac:dyDescent="0.25">
      <c r="A7" s="151" t="s">
        <v>11</v>
      </c>
      <c r="B7" s="152"/>
      <c r="C7" s="152"/>
      <c r="D7" s="153"/>
      <c r="E7" s="145"/>
      <c r="F7" s="145"/>
      <c r="G7" s="354"/>
    </row>
    <row r="8" spans="1:12" ht="14.1" customHeight="1" x14ac:dyDescent="0.25">
      <c r="A8" s="66" t="s">
        <v>32</v>
      </c>
      <c r="B8" s="154" t="s">
        <v>33</v>
      </c>
      <c r="C8" s="155"/>
      <c r="D8" s="156"/>
      <c r="E8" s="43">
        <f>E9+E73+E160+E168</f>
        <v>220851</v>
      </c>
      <c r="F8" s="43">
        <f>F9+F73+F160+F168</f>
        <v>222556</v>
      </c>
      <c r="G8" s="346">
        <f>(F8*100)/E8</f>
        <v>100.77201371060127</v>
      </c>
    </row>
    <row r="9" spans="1:12" ht="14.1" customHeight="1" x14ac:dyDescent="0.25">
      <c r="A9" s="122"/>
      <c r="B9" s="157"/>
      <c r="C9" s="158" t="s">
        <v>34</v>
      </c>
      <c r="D9" s="159"/>
      <c r="E9" s="42">
        <f>E10+E15+E18+E21+E24+E27+E30+E33+E36+E39+E42+E45+E48+E56+E59+E63+E66+E70</f>
        <v>38812</v>
      </c>
      <c r="F9" s="42">
        <f>F10+F15+F18+F21+F24+F27+F30+F33+F36+F39+F42+F45+F48+F56+F59+F63+F66+F70</f>
        <v>41847</v>
      </c>
      <c r="G9" s="346">
        <f t="shared" ref="G9:G49" si="0">(F9*100)/E9</f>
        <v>107.81974647016386</v>
      </c>
      <c r="K9" s="348"/>
    </row>
    <row r="10" spans="1:12" ht="14.1" customHeight="1" x14ac:dyDescent="0.25">
      <c r="A10" s="193"/>
      <c r="B10" s="194" t="s">
        <v>35</v>
      </c>
      <c r="C10" s="195" t="s">
        <v>236</v>
      </c>
      <c r="D10" s="196" t="s">
        <v>36</v>
      </c>
      <c r="E10" s="197">
        <v>5341</v>
      </c>
      <c r="F10" s="197">
        <v>5490</v>
      </c>
      <c r="G10" s="198">
        <f t="shared" si="0"/>
        <v>102.78973974911065</v>
      </c>
      <c r="L10" s="348"/>
    </row>
    <row r="11" spans="1:12" ht="14.1" customHeight="1" x14ac:dyDescent="0.25">
      <c r="A11" s="89"/>
      <c r="B11" s="160"/>
      <c r="C11" s="161" t="s">
        <v>316</v>
      </c>
      <c r="D11" s="88"/>
      <c r="E11" s="146">
        <v>2440</v>
      </c>
      <c r="F11" s="146">
        <v>2440</v>
      </c>
      <c r="G11" s="344">
        <f t="shared" si="0"/>
        <v>100</v>
      </c>
    </row>
    <row r="12" spans="1:12" ht="14.1" customHeight="1" x14ac:dyDescent="0.25">
      <c r="A12" s="89"/>
      <c r="B12" s="160"/>
      <c r="C12" s="161" t="s">
        <v>228</v>
      </c>
      <c r="D12" s="88"/>
      <c r="E12" s="146">
        <v>1800</v>
      </c>
      <c r="F12" s="146">
        <v>1800</v>
      </c>
      <c r="G12" s="344">
        <f t="shared" si="0"/>
        <v>100</v>
      </c>
    </row>
    <row r="13" spans="1:12" ht="14.1" customHeight="1" x14ac:dyDescent="0.25">
      <c r="A13" s="89"/>
      <c r="B13" s="160"/>
      <c r="C13" s="161" t="s">
        <v>294</v>
      </c>
      <c r="D13" s="88"/>
      <c r="E13" s="146">
        <v>150</v>
      </c>
      <c r="F13" s="146">
        <v>150</v>
      </c>
      <c r="G13" s="344">
        <f t="shared" si="0"/>
        <v>100</v>
      </c>
    </row>
    <row r="14" spans="1:12" ht="14.1" customHeight="1" x14ac:dyDescent="0.25">
      <c r="A14" s="89"/>
      <c r="B14" s="160"/>
      <c r="C14" s="161" t="s">
        <v>239</v>
      </c>
      <c r="D14" s="88"/>
      <c r="E14" s="146">
        <v>192</v>
      </c>
      <c r="F14" s="146">
        <v>220</v>
      </c>
      <c r="G14" s="344">
        <f t="shared" si="0"/>
        <v>114.58333333333333</v>
      </c>
    </row>
    <row r="15" spans="1:12" ht="14.1" customHeight="1" x14ac:dyDescent="0.25">
      <c r="A15" s="193"/>
      <c r="B15" s="194" t="s">
        <v>37</v>
      </c>
      <c r="C15" s="199" t="s">
        <v>38</v>
      </c>
      <c r="D15" s="196" t="s">
        <v>36</v>
      </c>
      <c r="E15" s="200">
        <v>1307</v>
      </c>
      <c r="F15" s="200">
        <v>1611</v>
      </c>
      <c r="G15" s="198">
        <f t="shared" si="0"/>
        <v>123.2593726090283</v>
      </c>
    </row>
    <row r="16" spans="1:12" ht="14.1" customHeight="1" x14ac:dyDescent="0.25">
      <c r="A16" s="89"/>
      <c r="B16" s="160"/>
      <c r="C16" s="161" t="s">
        <v>316</v>
      </c>
      <c r="D16" s="88"/>
      <c r="E16" s="148">
        <v>782</v>
      </c>
      <c r="F16" s="148">
        <v>1077</v>
      </c>
      <c r="G16" s="344">
        <f t="shared" si="0"/>
        <v>137.72378516624042</v>
      </c>
    </row>
    <row r="17" spans="1:7" ht="14.1" customHeight="1" x14ac:dyDescent="0.25">
      <c r="A17" s="89"/>
      <c r="B17" s="160"/>
      <c r="C17" s="161" t="s">
        <v>239</v>
      </c>
      <c r="D17" s="88"/>
      <c r="E17" s="148">
        <v>17</v>
      </c>
      <c r="F17" s="148">
        <v>9.6999999999999993</v>
      </c>
      <c r="G17" s="344">
        <f t="shared" si="0"/>
        <v>57.058823529411761</v>
      </c>
    </row>
    <row r="18" spans="1:7" ht="14.1" customHeight="1" x14ac:dyDescent="0.25">
      <c r="A18" s="193"/>
      <c r="B18" s="194" t="s">
        <v>39</v>
      </c>
      <c r="C18" s="201" t="s">
        <v>40</v>
      </c>
      <c r="D18" s="196" t="s">
        <v>36</v>
      </c>
      <c r="E18" s="200">
        <v>2634</v>
      </c>
      <c r="F18" s="200">
        <v>2692</v>
      </c>
      <c r="G18" s="198">
        <f t="shared" si="0"/>
        <v>102.20197418375095</v>
      </c>
    </row>
    <row r="19" spans="1:7" ht="14.1" customHeight="1" x14ac:dyDescent="0.25">
      <c r="A19" s="89"/>
      <c r="B19" s="160"/>
      <c r="C19" s="161" t="s">
        <v>316</v>
      </c>
      <c r="D19" s="88"/>
      <c r="E19" s="148">
        <v>1626</v>
      </c>
      <c r="F19" s="148">
        <v>1664.6</v>
      </c>
      <c r="G19" s="344">
        <f t="shared" si="0"/>
        <v>102.3739237392374</v>
      </c>
    </row>
    <row r="20" spans="1:7" ht="14.1" customHeight="1" x14ac:dyDescent="0.25">
      <c r="A20" s="89"/>
      <c r="B20" s="160"/>
      <c r="C20" s="161" t="s">
        <v>239</v>
      </c>
      <c r="D20" s="88"/>
      <c r="E20" s="148">
        <v>153</v>
      </c>
      <c r="F20" s="148">
        <v>147.4</v>
      </c>
      <c r="G20" s="344">
        <f t="shared" si="0"/>
        <v>96.33986928104575</v>
      </c>
    </row>
    <row r="21" spans="1:7" ht="14.1" customHeight="1" x14ac:dyDescent="0.25">
      <c r="A21" s="193"/>
      <c r="B21" s="194" t="s">
        <v>41</v>
      </c>
      <c r="C21" s="199" t="s">
        <v>42</v>
      </c>
      <c r="D21" s="196" t="s">
        <v>36</v>
      </c>
      <c r="E21" s="200">
        <v>1685</v>
      </c>
      <c r="F21" s="200">
        <v>1970</v>
      </c>
      <c r="G21" s="198">
        <f t="shared" si="0"/>
        <v>116.9139465875371</v>
      </c>
    </row>
    <row r="22" spans="1:7" ht="14.1" customHeight="1" x14ac:dyDescent="0.25">
      <c r="A22" s="89"/>
      <c r="B22" s="160"/>
      <c r="C22" s="161" t="s">
        <v>316</v>
      </c>
      <c r="D22" s="88"/>
      <c r="E22" s="148">
        <v>1037</v>
      </c>
      <c r="F22" s="148">
        <v>1335.5</v>
      </c>
      <c r="G22" s="344">
        <f t="shared" si="0"/>
        <v>128.78495660559307</v>
      </c>
    </row>
    <row r="23" spans="1:7" ht="14.1" customHeight="1" x14ac:dyDescent="0.25">
      <c r="A23" s="89"/>
      <c r="B23" s="160"/>
      <c r="C23" s="161" t="s">
        <v>239</v>
      </c>
      <c r="D23" s="88"/>
      <c r="E23" s="148">
        <v>79</v>
      </c>
      <c r="F23" s="148">
        <v>52.5</v>
      </c>
      <c r="G23" s="344">
        <f t="shared" si="0"/>
        <v>66.455696202531641</v>
      </c>
    </row>
    <row r="24" spans="1:7" ht="14.1" customHeight="1" x14ac:dyDescent="0.25">
      <c r="A24" s="193"/>
      <c r="B24" s="194" t="s">
        <v>43</v>
      </c>
      <c r="C24" s="199" t="s">
        <v>44</v>
      </c>
      <c r="D24" s="196" t="s">
        <v>36</v>
      </c>
      <c r="E24" s="200">
        <v>1640</v>
      </c>
      <c r="F24" s="200">
        <v>2199</v>
      </c>
      <c r="G24" s="198">
        <f t="shared" si="0"/>
        <v>134.08536585365854</v>
      </c>
    </row>
    <row r="25" spans="1:7" ht="14.1" customHeight="1" x14ac:dyDescent="0.25">
      <c r="A25" s="89"/>
      <c r="B25" s="160"/>
      <c r="C25" s="161" t="s">
        <v>316</v>
      </c>
      <c r="D25" s="88"/>
      <c r="E25" s="148">
        <v>1151</v>
      </c>
      <c r="F25" s="148">
        <v>1698</v>
      </c>
      <c r="G25" s="344">
        <f t="shared" si="0"/>
        <v>147.5238922675934</v>
      </c>
    </row>
    <row r="26" spans="1:7" ht="14.1" customHeight="1" x14ac:dyDescent="0.25">
      <c r="A26" s="89"/>
      <c r="B26" s="160"/>
      <c r="C26" s="161" t="s">
        <v>239</v>
      </c>
      <c r="D26" s="88"/>
      <c r="E26" s="148">
        <v>33</v>
      </c>
      <c r="F26" s="148">
        <v>32.700000000000003</v>
      </c>
      <c r="G26" s="344">
        <f t="shared" si="0"/>
        <v>99.090909090909108</v>
      </c>
    </row>
    <row r="27" spans="1:7" ht="14.1" customHeight="1" x14ac:dyDescent="0.25">
      <c r="A27" s="193"/>
      <c r="B27" s="194" t="s">
        <v>45</v>
      </c>
      <c r="C27" s="199" t="s">
        <v>46</v>
      </c>
      <c r="D27" s="196" t="s">
        <v>36</v>
      </c>
      <c r="E27" s="200">
        <v>1979</v>
      </c>
      <c r="F27" s="200">
        <v>1633</v>
      </c>
      <c r="G27" s="198">
        <f t="shared" si="0"/>
        <v>82.516422435573517</v>
      </c>
    </row>
    <row r="28" spans="1:7" ht="14.1" customHeight="1" x14ac:dyDescent="0.25">
      <c r="A28" s="89"/>
      <c r="B28" s="160"/>
      <c r="C28" s="161" t="s">
        <v>316</v>
      </c>
      <c r="D28" s="88"/>
      <c r="E28" s="148">
        <v>876</v>
      </c>
      <c r="F28" s="148">
        <v>1076</v>
      </c>
      <c r="G28" s="344">
        <f t="shared" si="0"/>
        <v>122.8310502283105</v>
      </c>
    </row>
    <row r="29" spans="1:7" ht="14.1" customHeight="1" x14ac:dyDescent="0.25">
      <c r="A29" s="89"/>
      <c r="B29" s="160"/>
      <c r="C29" s="161" t="s">
        <v>239</v>
      </c>
      <c r="D29" s="88"/>
      <c r="E29" s="148">
        <v>25</v>
      </c>
      <c r="F29" s="148">
        <v>66</v>
      </c>
      <c r="G29" s="344">
        <f t="shared" si="0"/>
        <v>264</v>
      </c>
    </row>
    <row r="30" spans="1:7" ht="14.1" customHeight="1" x14ac:dyDescent="0.25">
      <c r="A30" s="193"/>
      <c r="B30" s="194" t="s">
        <v>47</v>
      </c>
      <c r="C30" s="199" t="s">
        <v>48</v>
      </c>
      <c r="D30" s="196" t="s">
        <v>36</v>
      </c>
      <c r="E30" s="200">
        <v>2486</v>
      </c>
      <c r="F30" s="200">
        <v>2678</v>
      </c>
      <c r="G30" s="198">
        <f t="shared" si="0"/>
        <v>107.72325020112631</v>
      </c>
    </row>
    <row r="31" spans="1:7" ht="14.1" customHeight="1" x14ac:dyDescent="0.25">
      <c r="A31" s="89"/>
      <c r="B31" s="160"/>
      <c r="C31" s="161" t="s">
        <v>316</v>
      </c>
      <c r="D31" s="88"/>
      <c r="E31" s="148">
        <v>1467</v>
      </c>
      <c r="F31" s="148">
        <v>1639</v>
      </c>
      <c r="G31" s="344">
        <f t="shared" si="0"/>
        <v>111.72460804362645</v>
      </c>
    </row>
    <row r="32" spans="1:7" ht="14.1" customHeight="1" x14ac:dyDescent="0.25">
      <c r="A32" s="89"/>
      <c r="B32" s="160"/>
      <c r="C32" s="161" t="s">
        <v>239</v>
      </c>
      <c r="D32" s="88"/>
      <c r="E32" s="148">
        <v>145</v>
      </c>
      <c r="F32" s="148">
        <v>140.6</v>
      </c>
      <c r="G32" s="344">
        <f t="shared" si="0"/>
        <v>96.965517241379317</v>
      </c>
    </row>
    <row r="33" spans="1:7" ht="14.1" customHeight="1" x14ac:dyDescent="0.25">
      <c r="A33" s="193"/>
      <c r="B33" s="194" t="s">
        <v>49</v>
      </c>
      <c r="C33" s="199" t="s">
        <v>50</v>
      </c>
      <c r="D33" s="196" t="s">
        <v>36</v>
      </c>
      <c r="E33" s="200">
        <v>1947</v>
      </c>
      <c r="F33" s="200">
        <v>2573</v>
      </c>
      <c r="G33" s="198">
        <f t="shared" si="0"/>
        <v>132.15202876219826</v>
      </c>
    </row>
    <row r="34" spans="1:7" ht="14.1" customHeight="1" x14ac:dyDescent="0.25">
      <c r="A34" s="89"/>
      <c r="B34" s="160"/>
      <c r="C34" s="161" t="s">
        <v>316</v>
      </c>
      <c r="D34" s="88"/>
      <c r="E34" s="148">
        <v>1250</v>
      </c>
      <c r="F34" s="148">
        <v>1350</v>
      </c>
      <c r="G34" s="344">
        <f t="shared" si="0"/>
        <v>108</v>
      </c>
    </row>
    <row r="35" spans="1:7" ht="14.1" customHeight="1" x14ac:dyDescent="0.25">
      <c r="A35" s="89"/>
      <c r="B35" s="160"/>
      <c r="C35" s="161" t="s">
        <v>239</v>
      </c>
      <c r="D35" s="88"/>
      <c r="E35" s="148">
        <v>152</v>
      </c>
      <c r="F35" s="148">
        <v>182.3</v>
      </c>
      <c r="G35" s="344">
        <f t="shared" si="0"/>
        <v>119.93421052631579</v>
      </c>
    </row>
    <row r="36" spans="1:7" ht="14.1" customHeight="1" x14ac:dyDescent="0.25">
      <c r="A36" s="193"/>
      <c r="B36" s="194" t="s">
        <v>51</v>
      </c>
      <c r="C36" s="199" t="s">
        <v>52</v>
      </c>
      <c r="D36" s="196" t="s">
        <v>36</v>
      </c>
      <c r="E36" s="200">
        <v>2232</v>
      </c>
      <c r="F36" s="200">
        <v>2727</v>
      </c>
      <c r="G36" s="198">
        <f t="shared" si="0"/>
        <v>122.1774193548387</v>
      </c>
    </row>
    <row r="37" spans="1:7" ht="14.1" customHeight="1" x14ac:dyDescent="0.25">
      <c r="A37" s="89"/>
      <c r="B37" s="160"/>
      <c r="C37" s="161" t="s">
        <v>316</v>
      </c>
      <c r="D37" s="88"/>
      <c r="E37" s="148">
        <v>1505</v>
      </c>
      <c r="F37" s="148">
        <v>1642.1</v>
      </c>
      <c r="G37" s="344">
        <f t="shared" si="0"/>
        <v>109.10963455149502</v>
      </c>
    </row>
    <row r="38" spans="1:7" ht="14.1" customHeight="1" x14ac:dyDescent="0.25">
      <c r="A38" s="89"/>
      <c r="B38" s="160"/>
      <c r="C38" s="161" t="s">
        <v>239</v>
      </c>
      <c r="D38" s="88"/>
      <c r="E38" s="148">
        <v>33</v>
      </c>
      <c r="F38" s="148">
        <v>72</v>
      </c>
      <c r="G38" s="344">
        <f t="shared" si="0"/>
        <v>218.18181818181819</v>
      </c>
    </row>
    <row r="39" spans="1:7" ht="14.1" customHeight="1" x14ac:dyDescent="0.25">
      <c r="A39" s="193"/>
      <c r="B39" s="194" t="s">
        <v>53</v>
      </c>
      <c r="C39" s="199" t="s">
        <v>54</v>
      </c>
      <c r="D39" s="196" t="s">
        <v>36</v>
      </c>
      <c r="E39" s="200">
        <v>1390</v>
      </c>
      <c r="F39" s="200">
        <v>1480</v>
      </c>
      <c r="G39" s="198">
        <f t="shared" si="0"/>
        <v>106.4748201438849</v>
      </c>
    </row>
    <row r="40" spans="1:7" ht="14.1" customHeight="1" x14ac:dyDescent="0.25">
      <c r="A40" s="89"/>
      <c r="B40" s="160"/>
      <c r="C40" s="161" t="s">
        <v>316</v>
      </c>
      <c r="D40" s="88"/>
      <c r="E40" s="148">
        <v>759</v>
      </c>
      <c r="F40" s="148">
        <v>979</v>
      </c>
      <c r="G40" s="344">
        <f t="shared" si="0"/>
        <v>128.98550724637681</v>
      </c>
    </row>
    <row r="41" spans="1:7" ht="14.1" customHeight="1" x14ac:dyDescent="0.25">
      <c r="A41" s="89"/>
      <c r="B41" s="160"/>
      <c r="C41" s="161" t="s">
        <v>239</v>
      </c>
      <c r="D41" s="88"/>
      <c r="E41" s="148">
        <v>49</v>
      </c>
      <c r="F41" s="148">
        <v>57</v>
      </c>
      <c r="G41" s="344">
        <f t="shared" si="0"/>
        <v>116.32653061224489</v>
      </c>
    </row>
    <row r="42" spans="1:7" ht="14.1" customHeight="1" x14ac:dyDescent="0.25">
      <c r="A42" s="193"/>
      <c r="B42" s="194" t="s">
        <v>55</v>
      </c>
      <c r="C42" s="199" t="s">
        <v>56</v>
      </c>
      <c r="D42" s="196" t="s">
        <v>36</v>
      </c>
      <c r="E42" s="200">
        <v>1079</v>
      </c>
      <c r="F42" s="200">
        <v>1264</v>
      </c>
      <c r="G42" s="198">
        <f t="shared" si="0"/>
        <v>117.14550509731232</v>
      </c>
    </row>
    <row r="43" spans="1:7" ht="14.1" customHeight="1" x14ac:dyDescent="0.25">
      <c r="A43" s="89"/>
      <c r="B43" s="160"/>
      <c r="C43" s="161" t="s">
        <v>316</v>
      </c>
      <c r="D43" s="88"/>
      <c r="E43" s="148">
        <v>650</v>
      </c>
      <c r="F43" s="148">
        <v>827</v>
      </c>
      <c r="G43" s="344">
        <f t="shared" si="0"/>
        <v>127.23076923076923</v>
      </c>
    </row>
    <row r="44" spans="1:7" ht="14.1" customHeight="1" x14ac:dyDescent="0.25">
      <c r="A44" s="89"/>
      <c r="B44" s="160"/>
      <c r="C44" s="161" t="s">
        <v>239</v>
      </c>
      <c r="D44" s="88"/>
      <c r="E44" s="148">
        <v>7</v>
      </c>
      <c r="F44" s="148">
        <v>2.9</v>
      </c>
      <c r="G44" s="344">
        <f t="shared" si="0"/>
        <v>41.428571428571431</v>
      </c>
    </row>
    <row r="45" spans="1:7" ht="14.1" customHeight="1" x14ac:dyDescent="0.25">
      <c r="A45" s="193"/>
      <c r="B45" s="194" t="s">
        <v>57</v>
      </c>
      <c r="C45" s="199" t="s">
        <v>58</v>
      </c>
      <c r="D45" s="196" t="s">
        <v>36</v>
      </c>
      <c r="E45" s="200">
        <v>2553</v>
      </c>
      <c r="F45" s="200">
        <v>2578</v>
      </c>
      <c r="G45" s="198">
        <f t="shared" si="0"/>
        <v>100.97924010967489</v>
      </c>
    </row>
    <row r="46" spans="1:7" ht="14.1" customHeight="1" x14ac:dyDescent="0.25">
      <c r="A46" s="89"/>
      <c r="B46" s="160"/>
      <c r="C46" s="161" t="s">
        <v>316</v>
      </c>
      <c r="D46" s="88"/>
      <c r="E46" s="148">
        <v>1788</v>
      </c>
      <c r="F46" s="148">
        <v>1788</v>
      </c>
      <c r="G46" s="344">
        <f t="shared" si="0"/>
        <v>100</v>
      </c>
    </row>
    <row r="47" spans="1:7" ht="14.1" customHeight="1" x14ac:dyDescent="0.25">
      <c r="A47" s="89"/>
      <c r="B47" s="160"/>
      <c r="C47" s="161" t="s">
        <v>239</v>
      </c>
      <c r="D47" s="88"/>
      <c r="E47" s="148">
        <v>201</v>
      </c>
      <c r="F47" s="148">
        <v>210.1</v>
      </c>
      <c r="G47" s="344">
        <f t="shared" si="0"/>
        <v>104.5273631840796</v>
      </c>
    </row>
    <row r="48" spans="1:7" ht="14.1" customHeight="1" x14ac:dyDescent="0.25">
      <c r="A48" s="193"/>
      <c r="B48" s="194" t="s">
        <v>59</v>
      </c>
      <c r="C48" s="199" t="s">
        <v>60</v>
      </c>
      <c r="D48" s="196" t="s">
        <v>36</v>
      </c>
      <c r="E48" s="200">
        <v>1601</v>
      </c>
      <c r="F48" s="200">
        <v>2097</v>
      </c>
      <c r="G48" s="198">
        <f t="shared" si="0"/>
        <v>130.98063710181137</v>
      </c>
    </row>
    <row r="49" spans="1:7" ht="14.1" customHeight="1" x14ac:dyDescent="0.25">
      <c r="A49" s="89"/>
      <c r="B49" s="160"/>
      <c r="C49" s="161" t="s">
        <v>316</v>
      </c>
      <c r="D49" s="88"/>
      <c r="E49" s="148">
        <v>1075</v>
      </c>
      <c r="F49" s="148">
        <v>1425</v>
      </c>
      <c r="G49" s="344">
        <f t="shared" si="0"/>
        <v>132.55813953488371</v>
      </c>
    </row>
    <row r="50" spans="1:7" ht="14.1" customHeight="1" thickBot="1" x14ac:dyDescent="0.3">
      <c r="A50" s="162"/>
      <c r="B50" s="163"/>
      <c r="C50" s="164" t="s">
        <v>239</v>
      </c>
      <c r="D50" s="165"/>
      <c r="E50" s="149">
        <v>85</v>
      </c>
      <c r="F50" s="149">
        <v>219</v>
      </c>
      <c r="G50" s="355">
        <f>(F50*100)/E50</f>
        <v>257.64705882352939</v>
      </c>
    </row>
    <row r="51" spans="1:7" ht="14.1" customHeight="1" x14ac:dyDescent="0.25">
      <c r="A51" s="166"/>
      <c r="B51" s="166"/>
      <c r="C51" s="167"/>
      <c r="D51" s="168"/>
      <c r="E51" s="169"/>
      <c r="F51" s="31"/>
      <c r="G51" s="25"/>
    </row>
    <row r="52" spans="1:7" ht="15" customHeight="1" thickBot="1" x14ac:dyDescent="0.3">
      <c r="A52" s="166"/>
      <c r="B52" s="166"/>
      <c r="C52" s="167"/>
      <c r="D52" s="168"/>
      <c r="E52" s="169"/>
      <c r="F52" s="31"/>
      <c r="G52" s="16" t="s">
        <v>281</v>
      </c>
    </row>
    <row r="53" spans="1:7" x14ac:dyDescent="0.25">
      <c r="A53" s="133" t="s">
        <v>1</v>
      </c>
      <c r="B53" s="134" t="s">
        <v>2</v>
      </c>
      <c r="C53" s="135" t="s">
        <v>3</v>
      </c>
      <c r="D53" s="410"/>
      <c r="E53" s="34" t="s">
        <v>4</v>
      </c>
      <c r="F53" s="532" t="s">
        <v>213</v>
      </c>
      <c r="G53" s="37"/>
    </row>
    <row r="54" spans="1:7" ht="14.25" customHeight="1" x14ac:dyDescent="0.25">
      <c r="A54" s="137" t="s">
        <v>5</v>
      </c>
      <c r="B54" s="138" t="s">
        <v>6</v>
      </c>
      <c r="C54" s="139" t="s">
        <v>7</v>
      </c>
      <c r="D54" s="411" t="s">
        <v>8</v>
      </c>
      <c r="E54" s="35" t="s">
        <v>235</v>
      </c>
      <c r="F54" s="533" t="s">
        <v>204</v>
      </c>
      <c r="G54" s="38" t="s">
        <v>341</v>
      </c>
    </row>
    <row r="55" spans="1:7" ht="13.5" customHeight="1" thickBot="1" x14ac:dyDescent="0.3">
      <c r="A55" s="141" t="s">
        <v>9</v>
      </c>
      <c r="B55" s="142" t="s">
        <v>10</v>
      </c>
      <c r="C55" s="143"/>
      <c r="D55" s="412"/>
      <c r="E55" s="36" t="s">
        <v>320</v>
      </c>
      <c r="F55" s="534" t="s">
        <v>340</v>
      </c>
      <c r="G55" s="39" t="s">
        <v>214</v>
      </c>
    </row>
    <row r="56" spans="1:7" ht="14.1" customHeight="1" x14ac:dyDescent="0.25">
      <c r="A56" s="202"/>
      <c r="B56" s="203" t="s">
        <v>61</v>
      </c>
      <c r="C56" s="213" t="s">
        <v>62</v>
      </c>
      <c r="D56" s="413" t="s">
        <v>36</v>
      </c>
      <c r="E56" s="197">
        <v>1474</v>
      </c>
      <c r="F56" s="197">
        <v>1609</v>
      </c>
      <c r="G56" s="420">
        <f t="shared" ref="G56:G97" si="1">(F56*100)/E56</f>
        <v>109.15875169606512</v>
      </c>
    </row>
    <row r="57" spans="1:7" ht="14.1" customHeight="1" x14ac:dyDescent="0.25">
      <c r="A57" s="89"/>
      <c r="B57" s="160"/>
      <c r="C57" s="171" t="s">
        <v>316</v>
      </c>
      <c r="D57" s="337"/>
      <c r="E57" s="148">
        <v>910</v>
      </c>
      <c r="F57" s="148">
        <v>1010</v>
      </c>
      <c r="G57" s="341">
        <f t="shared" si="1"/>
        <v>110.98901098901099</v>
      </c>
    </row>
    <row r="58" spans="1:7" ht="14.1" customHeight="1" x14ac:dyDescent="0.25">
      <c r="A58" s="89"/>
      <c r="B58" s="160"/>
      <c r="C58" s="171" t="s">
        <v>239</v>
      </c>
      <c r="D58" s="337"/>
      <c r="E58" s="148">
        <v>133</v>
      </c>
      <c r="F58" s="148">
        <v>155.69999999999999</v>
      </c>
      <c r="G58" s="341">
        <f t="shared" si="1"/>
        <v>117.06766917293231</v>
      </c>
    </row>
    <row r="59" spans="1:7" ht="14.1" customHeight="1" x14ac:dyDescent="0.25">
      <c r="A59" s="193"/>
      <c r="B59" s="194" t="s">
        <v>63</v>
      </c>
      <c r="C59" s="217" t="s">
        <v>64</v>
      </c>
      <c r="D59" s="414" t="s">
        <v>36</v>
      </c>
      <c r="E59" s="200">
        <v>2456</v>
      </c>
      <c r="F59" s="200">
        <v>2579</v>
      </c>
      <c r="G59" s="204">
        <f t="shared" si="1"/>
        <v>105.00814332247558</v>
      </c>
    </row>
    <row r="60" spans="1:7" ht="14.1" customHeight="1" x14ac:dyDescent="0.25">
      <c r="A60" s="89"/>
      <c r="B60" s="160"/>
      <c r="C60" s="171" t="s">
        <v>316</v>
      </c>
      <c r="D60" s="337"/>
      <c r="E60" s="148">
        <v>1461</v>
      </c>
      <c r="F60" s="148">
        <v>1521</v>
      </c>
      <c r="G60" s="341">
        <f t="shared" si="1"/>
        <v>104.10677618069815</v>
      </c>
    </row>
    <row r="61" spans="1:7" ht="14.1" customHeight="1" x14ac:dyDescent="0.25">
      <c r="A61" s="89"/>
      <c r="B61" s="160"/>
      <c r="C61" s="171" t="s">
        <v>239</v>
      </c>
      <c r="D61" s="337"/>
      <c r="E61" s="148">
        <v>42</v>
      </c>
      <c r="F61" s="148">
        <v>84.2</v>
      </c>
      <c r="G61" s="341">
        <f t="shared" si="1"/>
        <v>200.47619047619048</v>
      </c>
    </row>
    <row r="62" spans="1:7" ht="14.1" customHeight="1" x14ac:dyDescent="0.25">
      <c r="A62" s="89"/>
      <c r="B62" s="160"/>
      <c r="C62" s="171" t="s">
        <v>230</v>
      </c>
      <c r="D62" s="337"/>
      <c r="E62" s="148">
        <v>200</v>
      </c>
      <c r="F62" s="148">
        <v>200</v>
      </c>
      <c r="G62" s="341">
        <f t="shared" si="1"/>
        <v>100</v>
      </c>
    </row>
    <row r="63" spans="1:7" ht="14.1" customHeight="1" x14ac:dyDescent="0.25">
      <c r="A63" s="193"/>
      <c r="B63" s="194" t="s">
        <v>65</v>
      </c>
      <c r="C63" s="217" t="s">
        <v>66</v>
      </c>
      <c r="D63" s="414" t="s">
        <v>36</v>
      </c>
      <c r="E63" s="200">
        <v>2066</v>
      </c>
      <c r="F63" s="200">
        <v>2100</v>
      </c>
      <c r="G63" s="204">
        <f t="shared" si="1"/>
        <v>101.64569215876089</v>
      </c>
    </row>
    <row r="64" spans="1:7" ht="14.1" customHeight="1" x14ac:dyDescent="0.25">
      <c r="A64" s="89"/>
      <c r="B64" s="160"/>
      <c r="C64" s="171" t="s">
        <v>316</v>
      </c>
      <c r="D64" s="337"/>
      <c r="E64" s="148">
        <v>1322</v>
      </c>
      <c r="F64" s="148">
        <v>1322</v>
      </c>
      <c r="G64" s="341">
        <f t="shared" si="1"/>
        <v>100</v>
      </c>
    </row>
    <row r="65" spans="1:7" ht="14.1" customHeight="1" x14ac:dyDescent="0.25">
      <c r="A65" s="89"/>
      <c r="B65" s="160"/>
      <c r="C65" s="171" t="s">
        <v>239</v>
      </c>
      <c r="D65" s="337"/>
      <c r="E65" s="148">
        <v>179</v>
      </c>
      <c r="F65" s="148">
        <v>197.7</v>
      </c>
      <c r="G65" s="341">
        <f t="shared" si="1"/>
        <v>110.44692737430168</v>
      </c>
    </row>
    <row r="66" spans="1:7" ht="14.1" customHeight="1" x14ac:dyDescent="0.25">
      <c r="A66" s="193"/>
      <c r="B66" s="194" t="s">
        <v>67</v>
      </c>
      <c r="C66" s="217" t="s">
        <v>68</v>
      </c>
      <c r="D66" s="414" t="s">
        <v>36</v>
      </c>
      <c r="E66" s="200">
        <v>2169</v>
      </c>
      <c r="F66" s="200">
        <v>1703</v>
      </c>
      <c r="G66" s="204">
        <f t="shared" si="1"/>
        <v>78.515444905486405</v>
      </c>
    </row>
    <row r="67" spans="1:7" ht="14.1" customHeight="1" x14ac:dyDescent="0.25">
      <c r="A67" s="89"/>
      <c r="B67" s="160"/>
      <c r="C67" s="171" t="s">
        <v>316</v>
      </c>
      <c r="D67" s="337"/>
      <c r="E67" s="148">
        <v>821</v>
      </c>
      <c r="F67" s="148">
        <v>821</v>
      </c>
      <c r="G67" s="341">
        <f t="shared" si="1"/>
        <v>100</v>
      </c>
    </row>
    <row r="68" spans="1:7" ht="14.1" customHeight="1" x14ac:dyDescent="0.25">
      <c r="A68" s="89"/>
      <c r="B68" s="160"/>
      <c r="C68" s="171" t="s">
        <v>230</v>
      </c>
      <c r="D68" s="337"/>
      <c r="E68" s="147">
        <v>250</v>
      </c>
      <c r="F68" s="147">
        <v>250</v>
      </c>
      <c r="G68" s="341">
        <f t="shared" si="1"/>
        <v>100</v>
      </c>
    </row>
    <row r="69" spans="1:7" ht="14.1" customHeight="1" x14ac:dyDescent="0.25">
      <c r="A69" s="89"/>
      <c r="B69" s="160"/>
      <c r="C69" s="171" t="s">
        <v>239</v>
      </c>
      <c r="D69" s="337"/>
      <c r="E69" s="146">
        <v>11</v>
      </c>
      <c r="F69" s="146">
        <v>31.5</v>
      </c>
      <c r="G69" s="341">
        <f t="shared" si="1"/>
        <v>286.36363636363637</v>
      </c>
    </row>
    <row r="70" spans="1:7" ht="14.1" customHeight="1" x14ac:dyDescent="0.25">
      <c r="A70" s="193"/>
      <c r="B70" s="194" t="s">
        <v>69</v>
      </c>
      <c r="C70" s="217" t="s">
        <v>70</v>
      </c>
      <c r="D70" s="414" t="s">
        <v>36</v>
      </c>
      <c r="E70" s="200">
        <v>2773</v>
      </c>
      <c r="F70" s="200">
        <v>2864</v>
      </c>
      <c r="G70" s="204">
        <f t="shared" si="1"/>
        <v>103.28164442841688</v>
      </c>
    </row>
    <row r="71" spans="1:7" ht="14.1" customHeight="1" x14ac:dyDescent="0.25">
      <c r="A71" s="89"/>
      <c r="B71" s="160"/>
      <c r="C71" s="171" t="s">
        <v>316</v>
      </c>
      <c r="D71" s="337"/>
      <c r="E71" s="148">
        <v>1570</v>
      </c>
      <c r="F71" s="148">
        <v>1820</v>
      </c>
      <c r="G71" s="341">
        <f t="shared" si="1"/>
        <v>115.92356687898089</v>
      </c>
    </row>
    <row r="72" spans="1:7" ht="14.1" customHeight="1" x14ac:dyDescent="0.25">
      <c r="A72" s="89"/>
      <c r="B72" s="160"/>
      <c r="C72" s="171" t="s">
        <v>240</v>
      </c>
      <c r="D72" s="337"/>
      <c r="E72" s="148">
        <v>326</v>
      </c>
      <c r="F72" s="148">
        <v>143.19999999999999</v>
      </c>
      <c r="G72" s="341">
        <f t="shared" si="1"/>
        <v>43.926380368098151</v>
      </c>
    </row>
    <row r="73" spans="1:7" ht="14.1" customHeight="1" x14ac:dyDescent="0.25">
      <c r="A73" s="66" t="s">
        <v>32</v>
      </c>
      <c r="B73" s="172"/>
      <c r="C73" s="173" t="s">
        <v>71</v>
      </c>
      <c r="D73" s="174"/>
      <c r="E73" s="110">
        <f>E74+E77+E81+E84+E87+E91+E94+E107+E110+E113+E116+E120+E123+E126+E129</f>
        <v>108539</v>
      </c>
      <c r="F73" s="110">
        <f>F74+F77+F81+F84+F87+F91+F94+F107+F110+F113+F116+F120+F123+F126+F129</f>
        <v>106739</v>
      </c>
      <c r="G73" s="343">
        <f t="shared" si="1"/>
        <v>98.341609928228564</v>
      </c>
    </row>
    <row r="74" spans="1:7" ht="14.1" customHeight="1" x14ac:dyDescent="0.25">
      <c r="A74" s="205"/>
      <c r="B74" s="206" t="s">
        <v>72</v>
      </c>
      <c r="C74" s="207" t="s">
        <v>73</v>
      </c>
      <c r="D74" s="208" t="s">
        <v>74</v>
      </c>
      <c r="E74" s="209">
        <v>5240</v>
      </c>
      <c r="F74" s="209">
        <v>5088</v>
      </c>
      <c r="G74" s="204">
        <f t="shared" si="1"/>
        <v>97.099236641221367</v>
      </c>
    </row>
    <row r="75" spans="1:7" ht="14.1" customHeight="1" x14ac:dyDescent="0.25">
      <c r="A75" s="119"/>
      <c r="B75" s="175"/>
      <c r="C75" s="171" t="s">
        <v>316</v>
      </c>
      <c r="D75" s="178"/>
      <c r="E75" s="179">
        <v>3500</v>
      </c>
      <c r="F75" s="179">
        <v>3257</v>
      </c>
      <c r="G75" s="341">
        <f t="shared" si="1"/>
        <v>93.057142857142864</v>
      </c>
    </row>
    <row r="76" spans="1:7" ht="14.1" customHeight="1" x14ac:dyDescent="0.25">
      <c r="A76" s="119"/>
      <c r="B76" s="175"/>
      <c r="C76" s="171" t="s">
        <v>239</v>
      </c>
      <c r="D76" s="178"/>
      <c r="E76" s="179">
        <v>457</v>
      </c>
      <c r="F76" s="179">
        <v>488</v>
      </c>
      <c r="G76" s="341">
        <f t="shared" si="1"/>
        <v>106.78336980306345</v>
      </c>
    </row>
    <row r="77" spans="1:7" ht="14.1" customHeight="1" x14ac:dyDescent="0.25">
      <c r="A77" s="205"/>
      <c r="B77" s="206" t="s">
        <v>75</v>
      </c>
      <c r="C77" s="207" t="s">
        <v>76</v>
      </c>
      <c r="D77" s="208" t="s">
        <v>74</v>
      </c>
      <c r="E77" s="209">
        <v>4816</v>
      </c>
      <c r="F77" s="209">
        <v>5506</v>
      </c>
      <c r="G77" s="204">
        <f t="shared" si="1"/>
        <v>114.32724252491694</v>
      </c>
    </row>
    <row r="78" spans="1:7" ht="14.1" customHeight="1" x14ac:dyDescent="0.25">
      <c r="A78" s="119"/>
      <c r="B78" s="175"/>
      <c r="C78" s="171" t="s">
        <v>316</v>
      </c>
      <c r="D78" s="177"/>
      <c r="E78" s="179">
        <v>3081</v>
      </c>
      <c r="F78" s="179">
        <v>3336.3</v>
      </c>
      <c r="G78" s="341">
        <f t="shared" si="1"/>
        <v>108.28627069133398</v>
      </c>
    </row>
    <row r="79" spans="1:7" ht="14.1" customHeight="1" x14ac:dyDescent="0.25">
      <c r="A79" s="119"/>
      <c r="B79" s="175"/>
      <c r="C79" s="171" t="s">
        <v>295</v>
      </c>
      <c r="D79" s="177"/>
      <c r="E79" s="179">
        <v>112</v>
      </c>
      <c r="F79" s="179">
        <v>112</v>
      </c>
      <c r="G79" s="341">
        <f t="shared" si="1"/>
        <v>100</v>
      </c>
    </row>
    <row r="80" spans="1:7" ht="14.1" customHeight="1" x14ac:dyDescent="0.25">
      <c r="A80" s="119"/>
      <c r="B80" s="175"/>
      <c r="C80" s="171" t="s">
        <v>239</v>
      </c>
      <c r="D80" s="177"/>
      <c r="E80" s="179">
        <v>193</v>
      </c>
      <c r="F80" s="179">
        <v>574.4</v>
      </c>
      <c r="G80" s="341">
        <f t="shared" si="1"/>
        <v>297.61658031088081</v>
      </c>
    </row>
    <row r="81" spans="1:7" ht="14.1" customHeight="1" x14ac:dyDescent="0.25">
      <c r="A81" s="205"/>
      <c r="B81" s="206" t="s">
        <v>77</v>
      </c>
      <c r="C81" s="207" t="s">
        <v>78</v>
      </c>
      <c r="D81" s="208" t="s">
        <v>74</v>
      </c>
      <c r="E81" s="209">
        <v>4643</v>
      </c>
      <c r="F81" s="209">
        <v>4847</v>
      </c>
      <c r="G81" s="204">
        <f t="shared" si="1"/>
        <v>104.3937109627396</v>
      </c>
    </row>
    <row r="82" spans="1:7" ht="14.1" customHeight="1" x14ac:dyDescent="0.25">
      <c r="A82" s="119"/>
      <c r="B82" s="175"/>
      <c r="C82" s="171" t="s">
        <v>316</v>
      </c>
      <c r="D82" s="177"/>
      <c r="E82" s="179">
        <v>2959</v>
      </c>
      <c r="F82" s="179">
        <v>3159</v>
      </c>
      <c r="G82" s="341">
        <f t="shared" si="1"/>
        <v>106.75904021628929</v>
      </c>
    </row>
    <row r="83" spans="1:7" ht="14.1" customHeight="1" x14ac:dyDescent="0.25">
      <c r="A83" s="119"/>
      <c r="B83" s="175"/>
      <c r="C83" s="171" t="s">
        <v>239</v>
      </c>
      <c r="D83" s="177"/>
      <c r="E83" s="179">
        <v>160</v>
      </c>
      <c r="F83" s="179">
        <v>162.1</v>
      </c>
      <c r="G83" s="341">
        <f t="shared" si="1"/>
        <v>101.3125</v>
      </c>
    </row>
    <row r="84" spans="1:7" ht="14.1" customHeight="1" x14ac:dyDescent="0.25">
      <c r="A84" s="205"/>
      <c r="B84" s="206" t="s">
        <v>79</v>
      </c>
      <c r="C84" s="207" t="s">
        <v>80</v>
      </c>
      <c r="D84" s="208" t="s">
        <v>74</v>
      </c>
      <c r="E84" s="209">
        <v>5101</v>
      </c>
      <c r="F84" s="209">
        <v>5902</v>
      </c>
      <c r="G84" s="204">
        <f t="shared" si="1"/>
        <v>115.70280337188787</v>
      </c>
    </row>
    <row r="85" spans="1:7" ht="14.1" customHeight="1" x14ac:dyDescent="0.25">
      <c r="A85" s="119"/>
      <c r="B85" s="175"/>
      <c r="C85" s="171" t="s">
        <v>316</v>
      </c>
      <c r="D85" s="177"/>
      <c r="E85" s="179">
        <v>3554</v>
      </c>
      <c r="F85" s="179">
        <v>4234</v>
      </c>
      <c r="G85" s="341">
        <f t="shared" si="1"/>
        <v>119.13337084974677</v>
      </c>
    </row>
    <row r="86" spans="1:7" ht="14.1" customHeight="1" x14ac:dyDescent="0.25">
      <c r="A86" s="119"/>
      <c r="B86" s="175"/>
      <c r="C86" s="171" t="s">
        <v>239</v>
      </c>
      <c r="D86" s="177"/>
      <c r="E86" s="179">
        <v>159</v>
      </c>
      <c r="F86" s="179">
        <v>251.9</v>
      </c>
      <c r="G86" s="341">
        <f t="shared" si="1"/>
        <v>158.42767295597486</v>
      </c>
    </row>
    <row r="87" spans="1:7" ht="14.1" customHeight="1" x14ac:dyDescent="0.25">
      <c r="A87" s="205"/>
      <c r="B87" s="206" t="s">
        <v>81</v>
      </c>
      <c r="C87" s="207" t="s">
        <v>82</v>
      </c>
      <c r="D87" s="208" t="s">
        <v>74</v>
      </c>
      <c r="E87" s="209">
        <v>10758</v>
      </c>
      <c r="F87" s="209">
        <v>9875</v>
      </c>
      <c r="G87" s="204">
        <f t="shared" si="1"/>
        <v>91.792154675590254</v>
      </c>
    </row>
    <row r="88" spans="1:7" ht="14.1" customHeight="1" x14ac:dyDescent="0.25">
      <c r="A88" s="119"/>
      <c r="B88" s="175"/>
      <c r="C88" s="171" t="s">
        <v>316</v>
      </c>
      <c r="D88" s="177"/>
      <c r="E88" s="179">
        <v>5870</v>
      </c>
      <c r="F88" s="179">
        <v>4870</v>
      </c>
      <c r="G88" s="341">
        <f t="shared" si="1"/>
        <v>82.964224872231682</v>
      </c>
    </row>
    <row r="89" spans="1:7" ht="14.1" customHeight="1" x14ac:dyDescent="0.25">
      <c r="A89" s="180"/>
      <c r="B89" s="181"/>
      <c r="C89" s="171" t="s">
        <v>239</v>
      </c>
      <c r="D89" s="182"/>
      <c r="E89" s="179">
        <v>806</v>
      </c>
      <c r="F89" s="179">
        <v>782.7</v>
      </c>
      <c r="G89" s="341">
        <f t="shared" si="1"/>
        <v>97.109181141439208</v>
      </c>
    </row>
    <row r="90" spans="1:7" ht="14.1" customHeight="1" x14ac:dyDescent="0.25">
      <c r="A90" s="180"/>
      <c r="B90" s="181"/>
      <c r="C90" s="171" t="s">
        <v>257</v>
      </c>
      <c r="D90" s="182"/>
      <c r="E90" s="179">
        <v>1000</v>
      </c>
      <c r="F90" s="179">
        <v>1000</v>
      </c>
      <c r="G90" s="341">
        <f t="shared" si="1"/>
        <v>100</v>
      </c>
    </row>
    <row r="91" spans="1:7" ht="14.1" customHeight="1" x14ac:dyDescent="0.25">
      <c r="A91" s="205"/>
      <c r="B91" s="206" t="s">
        <v>83</v>
      </c>
      <c r="C91" s="207" t="s">
        <v>84</v>
      </c>
      <c r="D91" s="208" t="s">
        <v>74</v>
      </c>
      <c r="E91" s="210">
        <v>6103</v>
      </c>
      <c r="F91" s="210">
        <v>4104</v>
      </c>
      <c r="G91" s="204">
        <f t="shared" si="1"/>
        <v>67.245616909716531</v>
      </c>
    </row>
    <row r="92" spans="1:7" ht="14.1" customHeight="1" x14ac:dyDescent="0.25">
      <c r="A92" s="119"/>
      <c r="B92" s="175"/>
      <c r="C92" s="171" t="s">
        <v>316</v>
      </c>
      <c r="D92" s="177"/>
      <c r="E92" s="179">
        <v>5052</v>
      </c>
      <c r="F92" s="179">
        <v>3052</v>
      </c>
      <c r="G92" s="341">
        <f t="shared" si="1"/>
        <v>60.411718131433098</v>
      </c>
    </row>
    <row r="93" spans="1:7" ht="14.1" customHeight="1" x14ac:dyDescent="0.25">
      <c r="A93" s="119"/>
      <c r="B93" s="175"/>
      <c r="C93" s="171" t="s">
        <v>239</v>
      </c>
      <c r="D93" s="177"/>
      <c r="E93" s="179">
        <v>170</v>
      </c>
      <c r="F93" s="179">
        <v>140.30000000000001</v>
      </c>
      <c r="G93" s="341">
        <f t="shared" si="1"/>
        <v>82.529411764705898</v>
      </c>
    </row>
    <row r="94" spans="1:7" ht="14.1" customHeight="1" x14ac:dyDescent="0.25">
      <c r="A94" s="205"/>
      <c r="B94" s="206" t="s">
        <v>85</v>
      </c>
      <c r="C94" s="207" t="s">
        <v>205</v>
      </c>
      <c r="D94" s="208" t="s">
        <v>74</v>
      </c>
      <c r="E94" s="209">
        <v>9206</v>
      </c>
      <c r="F94" s="209">
        <v>9399</v>
      </c>
      <c r="G94" s="204">
        <f t="shared" si="1"/>
        <v>102.09645883119704</v>
      </c>
    </row>
    <row r="95" spans="1:7" ht="14.1" customHeight="1" x14ac:dyDescent="0.25">
      <c r="A95" s="119"/>
      <c r="B95" s="175"/>
      <c r="C95" s="171" t="s">
        <v>316</v>
      </c>
      <c r="D95" s="177"/>
      <c r="E95" s="179">
        <v>5350</v>
      </c>
      <c r="F95" s="179">
        <v>5350</v>
      </c>
      <c r="G95" s="341">
        <f t="shared" si="1"/>
        <v>100</v>
      </c>
    </row>
    <row r="96" spans="1:7" ht="14.1" customHeight="1" x14ac:dyDescent="0.25">
      <c r="A96" s="349"/>
      <c r="B96" s="350"/>
      <c r="C96" s="415" t="s">
        <v>296</v>
      </c>
      <c r="D96" s="351"/>
      <c r="E96" s="347">
        <v>183</v>
      </c>
      <c r="F96" s="347">
        <v>183</v>
      </c>
      <c r="G96" s="341">
        <f t="shared" si="1"/>
        <v>100</v>
      </c>
    </row>
    <row r="97" spans="1:7" ht="14.1" customHeight="1" thickBot="1" x14ac:dyDescent="0.3">
      <c r="A97" s="183"/>
      <c r="B97" s="184"/>
      <c r="C97" s="416" t="s">
        <v>239</v>
      </c>
      <c r="D97" s="185"/>
      <c r="E97" s="186">
        <v>1659</v>
      </c>
      <c r="F97" s="186">
        <v>1775.6</v>
      </c>
      <c r="G97" s="352">
        <f t="shared" si="1"/>
        <v>107.02833031946956</v>
      </c>
    </row>
    <row r="98" spans="1:7" ht="14.1" customHeight="1" x14ac:dyDescent="0.25">
      <c r="A98" s="187"/>
      <c r="B98" s="188"/>
      <c r="C98" s="167"/>
      <c r="D98" s="168"/>
      <c r="E98" s="189"/>
      <c r="F98" s="189"/>
      <c r="G98" s="371"/>
    </row>
    <row r="99" spans="1:7" ht="14.1" customHeight="1" x14ac:dyDescent="0.25">
      <c r="A99" s="187"/>
      <c r="B99" s="188"/>
      <c r="C99" s="167"/>
      <c r="D99" s="168"/>
      <c r="E99" s="189"/>
      <c r="F99" s="189"/>
      <c r="G99" s="371"/>
    </row>
    <row r="100" spans="1:7" ht="12.95" customHeight="1" x14ac:dyDescent="0.25">
      <c r="A100" s="187"/>
      <c r="B100" s="188"/>
      <c r="C100" s="167"/>
      <c r="D100" s="168"/>
      <c r="E100" s="189"/>
      <c r="F100" s="32"/>
      <c r="G100" s="25"/>
    </row>
    <row r="101" spans="1:7" ht="12.95" customHeight="1" x14ac:dyDescent="0.25">
      <c r="A101" s="187"/>
      <c r="B101" s="188"/>
      <c r="C101" s="167"/>
      <c r="D101" s="168"/>
      <c r="E101" s="189"/>
      <c r="F101" s="32"/>
      <c r="G101" s="25"/>
    </row>
    <row r="102" spans="1:7" ht="12.95" customHeight="1" x14ac:dyDescent="0.25">
      <c r="A102" s="187"/>
      <c r="B102" s="188"/>
      <c r="C102" s="167"/>
      <c r="D102" s="168"/>
      <c r="E102" s="189"/>
      <c r="F102" s="32"/>
      <c r="G102" s="25"/>
    </row>
    <row r="103" spans="1:7" ht="14.25" customHeight="1" thickBot="1" x14ac:dyDescent="0.3">
      <c r="A103" s="166"/>
      <c r="B103" s="166"/>
      <c r="C103" s="167"/>
      <c r="D103" s="168"/>
      <c r="E103" s="169"/>
      <c r="F103" s="31"/>
      <c r="G103" s="16" t="s">
        <v>282</v>
      </c>
    </row>
    <row r="104" spans="1:7" ht="12.95" customHeight="1" x14ac:dyDescent="0.25">
      <c r="A104" s="133" t="s">
        <v>1</v>
      </c>
      <c r="B104" s="134" t="s">
        <v>2</v>
      </c>
      <c r="C104" s="135" t="s">
        <v>3</v>
      </c>
      <c r="D104" s="136"/>
      <c r="E104" s="34" t="s">
        <v>4</v>
      </c>
      <c r="F104" s="532" t="s">
        <v>213</v>
      </c>
      <c r="G104" s="37"/>
    </row>
    <row r="105" spans="1:7" ht="12.95" customHeight="1" x14ac:dyDescent="0.25">
      <c r="A105" s="137" t="s">
        <v>5</v>
      </c>
      <c r="B105" s="138" t="s">
        <v>6</v>
      </c>
      <c r="C105" s="139" t="s">
        <v>7</v>
      </c>
      <c r="D105" s="140" t="s">
        <v>8</v>
      </c>
      <c r="E105" s="35" t="s">
        <v>235</v>
      </c>
      <c r="F105" s="533" t="s">
        <v>204</v>
      </c>
      <c r="G105" s="38" t="s">
        <v>341</v>
      </c>
    </row>
    <row r="106" spans="1:7" ht="12.95" customHeight="1" thickBot="1" x14ac:dyDescent="0.3">
      <c r="A106" s="141" t="s">
        <v>9</v>
      </c>
      <c r="B106" s="142" t="s">
        <v>10</v>
      </c>
      <c r="C106" s="143"/>
      <c r="D106" s="144"/>
      <c r="E106" s="36" t="s">
        <v>320</v>
      </c>
      <c r="F106" s="534" t="s">
        <v>340</v>
      </c>
      <c r="G106" s="39" t="s">
        <v>214</v>
      </c>
    </row>
    <row r="107" spans="1:7" ht="14.1" customHeight="1" x14ac:dyDescent="0.25">
      <c r="A107" s="211"/>
      <c r="B107" s="212" t="s">
        <v>86</v>
      </c>
      <c r="C107" s="417" t="s">
        <v>87</v>
      </c>
      <c r="D107" s="214" t="s">
        <v>74</v>
      </c>
      <c r="E107" s="210">
        <v>5497</v>
      </c>
      <c r="F107" s="210">
        <v>5624</v>
      </c>
      <c r="G107" s="377">
        <f t="shared" ref="G107:G131" si="2">(F107*100)/E107</f>
        <v>102.31035110060033</v>
      </c>
    </row>
    <row r="108" spans="1:7" ht="14.25" customHeight="1" x14ac:dyDescent="0.25">
      <c r="A108" s="119"/>
      <c r="B108" s="175"/>
      <c r="C108" s="171" t="s">
        <v>316</v>
      </c>
      <c r="D108" s="177"/>
      <c r="E108" s="179">
        <v>3517</v>
      </c>
      <c r="F108" s="179">
        <v>3517</v>
      </c>
      <c r="G108" s="341">
        <f t="shared" si="2"/>
        <v>100</v>
      </c>
    </row>
    <row r="109" spans="1:7" ht="14.1" customHeight="1" x14ac:dyDescent="0.25">
      <c r="A109" s="119"/>
      <c r="B109" s="175"/>
      <c r="C109" s="171" t="s">
        <v>239</v>
      </c>
      <c r="D109" s="177"/>
      <c r="E109" s="179">
        <v>150</v>
      </c>
      <c r="F109" s="179">
        <v>248.7</v>
      </c>
      <c r="G109" s="341">
        <f t="shared" si="2"/>
        <v>165.8</v>
      </c>
    </row>
    <row r="110" spans="1:7" ht="14.1" customHeight="1" x14ac:dyDescent="0.25">
      <c r="A110" s="215"/>
      <c r="B110" s="216" t="s">
        <v>88</v>
      </c>
      <c r="C110" s="217" t="s">
        <v>89</v>
      </c>
      <c r="D110" s="218" t="s">
        <v>74</v>
      </c>
      <c r="E110" s="209">
        <v>7740</v>
      </c>
      <c r="F110" s="209">
        <v>7043</v>
      </c>
      <c r="G110" s="204">
        <f t="shared" si="2"/>
        <v>90.99483204134367</v>
      </c>
    </row>
    <row r="111" spans="1:7" ht="14.1" customHeight="1" x14ac:dyDescent="0.25">
      <c r="A111" s="119"/>
      <c r="B111" s="175"/>
      <c r="C111" s="171" t="s">
        <v>316</v>
      </c>
      <c r="D111" s="177"/>
      <c r="E111" s="179">
        <v>4390</v>
      </c>
      <c r="F111" s="179">
        <v>4590</v>
      </c>
      <c r="G111" s="341">
        <f t="shared" si="2"/>
        <v>104.55580865603645</v>
      </c>
    </row>
    <row r="112" spans="1:7" ht="14.1" customHeight="1" x14ac:dyDescent="0.25">
      <c r="A112" s="119"/>
      <c r="B112" s="175"/>
      <c r="C112" s="171" t="s">
        <v>239</v>
      </c>
      <c r="D112" s="177"/>
      <c r="E112" s="179">
        <v>1717</v>
      </c>
      <c r="F112" s="179">
        <v>795.8</v>
      </c>
      <c r="G112" s="341">
        <f t="shared" si="2"/>
        <v>46.348281887012227</v>
      </c>
    </row>
    <row r="113" spans="1:7" ht="14.1" customHeight="1" x14ac:dyDescent="0.25">
      <c r="A113" s="215"/>
      <c r="B113" s="216" t="s">
        <v>90</v>
      </c>
      <c r="C113" s="217" t="s">
        <v>91</v>
      </c>
      <c r="D113" s="218" t="s">
        <v>74</v>
      </c>
      <c r="E113" s="209">
        <v>5787</v>
      </c>
      <c r="F113" s="209">
        <v>6171</v>
      </c>
      <c r="G113" s="204">
        <f t="shared" si="2"/>
        <v>106.6355624675998</v>
      </c>
    </row>
    <row r="114" spans="1:7" ht="14.1" customHeight="1" x14ac:dyDescent="0.25">
      <c r="A114" s="119"/>
      <c r="B114" s="175"/>
      <c r="C114" s="171" t="s">
        <v>316</v>
      </c>
      <c r="D114" s="177"/>
      <c r="E114" s="179">
        <v>3575</v>
      </c>
      <c r="F114" s="179">
        <v>3725</v>
      </c>
      <c r="G114" s="341">
        <f t="shared" si="2"/>
        <v>104.1958041958042</v>
      </c>
    </row>
    <row r="115" spans="1:7" ht="14.1" customHeight="1" x14ac:dyDescent="0.25">
      <c r="A115" s="119"/>
      <c r="B115" s="175"/>
      <c r="C115" s="171" t="s">
        <v>239</v>
      </c>
      <c r="D115" s="177"/>
      <c r="E115" s="179">
        <v>741</v>
      </c>
      <c r="F115" s="179">
        <v>795.7</v>
      </c>
      <c r="G115" s="341">
        <f t="shared" si="2"/>
        <v>107.38191632928475</v>
      </c>
    </row>
    <row r="116" spans="1:7" ht="14.1" customHeight="1" x14ac:dyDescent="0.25">
      <c r="A116" s="215"/>
      <c r="B116" s="216" t="s">
        <v>92</v>
      </c>
      <c r="C116" s="217" t="s">
        <v>93</v>
      </c>
      <c r="D116" s="218" t="s">
        <v>74</v>
      </c>
      <c r="E116" s="209">
        <v>9093</v>
      </c>
      <c r="F116" s="209">
        <v>9376</v>
      </c>
      <c r="G116" s="204">
        <f t="shared" si="2"/>
        <v>103.11228417463984</v>
      </c>
    </row>
    <row r="117" spans="1:7" ht="14.1" customHeight="1" x14ac:dyDescent="0.25">
      <c r="A117" s="119"/>
      <c r="B117" s="175"/>
      <c r="C117" s="171" t="s">
        <v>316</v>
      </c>
      <c r="D117" s="177"/>
      <c r="E117" s="179">
        <v>5316</v>
      </c>
      <c r="F117" s="179">
        <v>5507.5</v>
      </c>
      <c r="G117" s="341">
        <f t="shared" si="2"/>
        <v>103.60233258088789</v>
      </c>
    </row>
    <row r="118" spans="1:7" ht="14.1" customHeight="1" x14ac:dyDescent="0.25">
      <c r="A118" s="119"/>
      <c r="B118" s="175"/>
      <c r="C118" s="171" t="s">
        <v>229</v>
      </c>
      <c r="D118" s="177"/>
      <c r="E118" s="179">
        <v>300</v>
      </c>
      <c r="F118" s="179">
        <v>300</v>
      </c>
      <c r="G118" s="341">
        <f t="shared" si="2"/>
        <v>100</v>
      </c>
    </row>
    <row r="119" spans="1:7" ht="14.1" customHeight="1" x14ac:dyDescent="0.25">
      <c r="A119" s="119"/>
      <c r="B119" s="175"/>
      <c r="C119" s="171" t="s">
        <v>240</v>
      </c>
      <c r="D119" s="177"/>
      <c r="E119" s="179">
        <v>1055</v>
      </c>
      <c r="F119" s="179">
        <v>1070</v>
      </c>
      <c r="G119" s="341">
        <f t="shared" si="2"/>
        <v>101.4218009478673</v>
      </c>
    </row>
    <row r="120" spans="1:7" ht="14.1" customHeight="1" x14ac:dyDescent="0.25">
      <c r="A120" s="215"/>
      <c r="B120" s="216" t="s">
        <v>94</v>
      </c>
      <c r="C120" s="217" t="s">
        <v>95</v>
      </c>
      <c r="D120" s="218" t="s">
        <v>74</v>
      </c>
      <c r="E120" s="209">
        <v>6746</v>
      </c>
      <c r="F120" s="209">
        <v>5994</v>
      </c>
      <c r="G120" s="204">
        <f t="shared" si="2"/>
        <v>88.852653424251415</v>
      </c>
    </row>
    <row r="121" spans="1:7" ht="14.1" customHeight="1" x14ac:dyDescent="0.25">
      <c r="A121" s="119"/>
      <c r="B121" s="175"/>
      <c r="C121" s="171" t="s">
        <v>316</v>
      </c>
      <c r="D121" s="177"/>
      <c r="E121" s="179">
        <v>2872</v>
      </c>
      <c r="F121" s="179">
        <v>3363</v>
      </c>
      <c r="G121" s="341">
        <f t="shared" si="2"/>
        <v>117.09610027855153</v>
      </c>
    </row>
    <row r="122" spans="1:7" ht="14.1" customHeight="1" x14ac:dyDescent="0.25">
      <c r="A122" s="119"/>
      <c r="B122" s="175"/>
      <c r="C122" s="171" t="s">
        <v>239</v>
      </c>
      <c r="D122" s="177"/>
      <c r="E122" s="179">
        <v>2100</v>
      </c>
      <c r="F122" s="179">
        <v>850</v>
      </c>
      <c r="G122" s="341">
        <f t="shared" si="2"/>
        <v>40.476190476190474</v>
      </c>
    </row>
    <row r="123" spans="1:7" ht="14.1" customHeight="1" x14ac:dyDescent="0.25">
      <c r="A123" s="215"/>
      <c r="B123" s="216" t="s">
        <v>96</v>
      </c>
      <c r="C123" s="217" t="s">
        <v>97</v>
      </c>
      <c r="D123" s="218" t="s">
        <v>74</v>
      </c>
      <c r="E123" s="209">
        <v>8916</v>
      </c>
      <c r="F123" s="209">
        <v>8591</v>
      </c>
      <c r="G123" s="204">
        <f t="shared" si="2"/>
        <v>96.354867653656342</v>
      </c>
    </row>
    <row r="124" spans="1:7" ht="14.1" customHeight="1" x14ac:dyDescent="0.25">
      <c r="A124" s="119"/>
      <c r="B124" s="175"/>
      <c r="C124" s="171" t="s">
        <v>316</v>
      </c>
      <c r="D124" s="177"/>
      <c r="E124" s="179">
        <v>6034</v>
      </c>
      <c r="F124" s="179">
        <v>6124</v>
      </c>
      <c r="G124" s="341">
        <f t="shared" si="2"/>
        <v>101.4915478952602</v>
      </c>
    </row>
    <row r="125" spans="1:7" ht="14.1" customHeight="1" x14ac:dyDescent="0.25">
      <c r="A125" s="119"/>
      <c r="B125" s="175"/>
      <c r="C125" s="171" t="s">
        <v>239</v>
      </c>
      <c r="D125" s="177"/>
      <c r="E125" s="179">
        <v>772</v>
      </c>
      <c r="F125" s="179">
        <v>271.2</v>
      </c>
      <c r="G125" s="341">
        <f t="shared" si="2"/>
        <v>35.129533678756474</v>
      </c>
    </row>
    <row r="126" spans="1:7" ht="14.1" customHeight="1" x14ac:dyDescent="0.25">
      <c r="A126" s="215"/>
      <c r="B126" s="216" t="s">
        <v>98</v>
      </c>
      <c r="C126" s="217" t="s">
        <v>99</v>
      </c>
      <c r="D126" s="218" t="s">
        <v>74</v>
      </c>
      <c r="E126" s="209">
        <v>9087</v>
      </c>
      <c r="F126" s="209">
        <v>9156</v>
      </c>
      <c r="G126" s="204">
        <f t="shared" si="2"/>
        <v>100.75932651039948</v>
      </c>
    </row>
    <row r="127" spans="1:7" ht="14.1" customHeight="1" x14ac:dyDescent="0.25">
      <c r="A127" s="119"/>
      <c r="B127" s="175"/>
      <c r="C127" s="171" t="s">
        <v>316</v>
      </c>
      <c r="D127" s="177"/>
      <c r="E127" s="179">
        <v>5937</v>
      </c>
      <c r="F127" s="179">
        <v>5937</v>
      </c>
      <c r="G127" s="341">
        <f t="shared" si="2"/>
        <v>100</v>
      </c>
    </row>
    <row r="128" spans="1:7" ht="14.1" customHeight="1" x14ac:dyDescent="0.25">
      <c r="A128" s="119"/>
      <c r="B128" s="175"/>
      <c r="C128" s="171" t="s">
        <v>239</v>
      </c>
      <c r="D128" s="177"/>
      <c r="E128" s="179">
        <v>488</v>
      </c>
      <c r="F128" s="179">
        <v>556.20000000000005</v>
      </c>
      <c r="G128" s="341">
        <f t="shared" si="2"/>
        <v>113.97540983606559</v>
      </c>
    </row>
    <row r="129" spans="1:7" ht="14.1" customHeight="1" x14ac:dyDescent="0.25">
      <c r="A129" s="215"/>
      <c r="B129" s="216" t="s">
        <v>100</v>
      </c>
      <c r="C129" s="217" t="s">
        <v>101</v>
      </c>
      <c r="D129" s="218" t="s">
        <v>74</v>
      </c>
      <c r="E129" s="210">
        <v>9806</v>
      </c>
      <c r="F129" s="210">
        <v>10063</v>
      </c>
      <c r="G129" s="204">
        <f t="shared" si="2"/>
        <v>102.62084438099123</v>
      </c>
    </row>
    <row r="130" spans="1:7" ht="14.1" customHeight="1" x14ac:dyDescent="0.25">
      <c r="A130" s="119"/>
      <c r="B130" s="175"/>
      <c r="C130" s="171" t="s">
        <v>316</v>
      </c>
      <c r="D130" s="177"/>
      <c r="E130" s="179">
        <v>6024</v>
      </c>
      <c r="F130" s="179">
        <v>6024</v>
      </c>
      <c r="G130" s="341">
        <f t="shared" si="2"/>
        <v>100</v>
      </c>
    </row>
    <row r="131" spans="1:7" ht="14.1" customHeight="1" thickBot="1" x14ac:dyDescent="0.3">
      <c r="A131" s="183"/>
      <c r="B131" s="184"/>
      <c r="C131" s="416" t="s">
        <v>239</v>
      </c>
      <c r="D131" s="185"/>
      <c r="E131" s="186">
        <v>1061</v>
      </c>
      <c r="F131" s="186">
        <v>1068.9000000000001</v>
      </c>
      <c r="G131" s="352">
        <f t="shared" si="2"/>
        <v>100.7445805843544</v>
      </c>
    </row>
    <row r="132" spans="1:7" ht="14.1" customHeight="1" x14ac:dyDescent="0.25">
      <c r="A132" s="187"/>
      <c r="B132" s="188"/>
      <c r="C132" s="167"/>
      <c r="D132" s="168"/>
      <c r="E132" s="189"/>
      <c r="F132" s="32"/>
      <c r="G132" s="25"/>
    </row>
    <row r="133" spans="1:7" ht="12.95" customHeight="1" x14ac:dyDescent="0.25">
      <c r="A133" s="187"/>
      <c r="B133" s="188"/>
      <c r="C133" s="167"/>
      <c r="D133" s="168"/>
      <c r="E133" s="189"/>
      <c r="F133" s="32"/>
      <c r="G133" s="25"/>
    </row>
    <row r="134" spans="1:7" ht="12.95" customHeight="1" x14ac:dyDescent="0.25">
      <c r="A134" s="187"/>
      <c r="B134" s="188"/>
      <c r="C134" s="167"/>
      <c r="D134" s="168"/>
      <c r="E134" s="189"/>
      <c r="F134" s="32"/>
      <c r="G134" s="25"/>
    </row>
    <row r="135" spans="1:7" ht="12.95" customHeight="1" x14ac:dyDescent="0.25">
      <c r="A135" s="187"/>
      <c r="B135" s="188"/>
      <c r="C135" s="167"/>
      <c r="D135" s="168"/>
      <c r="E135" s="189"/>
      <c r="F135" s="32"/>
      <c r="G135" s="25"/>
    </row>
    <row r="136" spans="1:7" ht="12.95" customHeight="1" x14ac:dyDescent="0.25">
      <c r="A136" s="187"/>
      <c r="B136" s="188"/>
      <c r="C136" s="167"/>
      <c r="D136" s="168"/>
      <c r="E136" s="189"/>
      <c r="F136" s="32"/>
      <c r="G136" s="25"/>
    </row>
    <row r="137" spans="1:7" ht="12.95" customHeight="1" x14ac:dyDescent="0.25">
      <c r="A137" s="187"/>
      <c r="B137" s="188"/>
      <c r="C137" s="167"/>
      <c r="D137" s="168"/>
      <c r="E137" s="189"/>
      <c r="F137" s="32"/>
      <c r="G137" s="25"/>
    </row>
    <row r="138" spans="1:7" ht="12.95" customHeight="1" x14ac:dyDescent="0.25">
      <c r="A138" s="187"/>
      <c r="B138" s="188"/>
      <c r="C138" s="167"/>
      <c r="D138" s="168"/>
      <c r="E138" s="189"/>
      <c r="F138" s="32"/>
      <c r="G138" s="25"/>
    </row>
    <row r="139" spans="1:7" ht="12.95" customHeight="1" x14ac:dyDescent="0.25">
      <c r="A139" s="187"/>
      <c r="B139" s="188"/>
      <c r="C139" s="167"/>
      <c r="D139" s="168"/>
      <c r="E139" s="189"/>
      <c r="F139" s="32"/>
      <c r="G139" s="25"/>
    </row>
    <row r="140" spans="1:7" ht="12.95" customHeight="1" x14ac:dyDescent="0.25">
      <c r="A140" s="187"/>
      <c r="B140" s="188"/>
      <c r="C140" s="167"/>
      <c r="D140" s="168"/>
      <c r="E140" s="189"/>
      <c r="F140" s="32"/>
      <c r="G140" s="25"/>
    </row>
    <row r="141" spans="1:7" ht="12.95" customHeight="1" x14ac:dyDescent="0.25">
      <c r="A141" s="187"/>
      <c r="B141" s="188"/>
      <c r="C141" s="167"/>
      <c r="D141" s="168"/>
      <c r="E141" s="189"/>
      <c r="F141" s="32"/>
      <c r="G141" s="25"/>
    </row>
    <row r="142" spans="1:7" ht="12.95" customHeight="1" x14ac:dyDescent="0.25">
      <c r="A142" s="187"/>
      <c r="B142" s="188"/>
      <c r="C142" s="167"/>
      <c r="D142" s="168"/>
      <c r="E142" s="189"/>
      <c r="F142" s="32"/>
      <c r="G142" s="25"/>
    </row>
    <row r="143" spans="1:7" ht="12.95" customHeight="1" x14ac:dyDescent="0.25">
      <c r="A143" s="187"/>
      <c r="B143" s="188"/>
      <c r="C143" s="167"/>
      <c r="D143" s="168"/>
      <c r="E143" s="189"/>
      <c r="F143" s="32"/>
      <c r="G143" s="25"/>
    </row>
    <row r="144" spans="1:7" ht="12.95" customHeight="1" x14ac:dyDescent="0.25">
      <c r="A144" s="187"/>
      <c r="B144" s="188"/>
      <c r="C144" s="167"/>
      <c r="D144" s="168"/>
      <c r="E144" s="189"/>
      <c r="F144" s="32"/>
      <c r="G144" s="25"/>
    </row>
    <row r="145" spans="1:7" ht="12.95" customHeight="1" x14ac:dyDescent="0.25">
      <c r="A145" s="187"/>
      <c r="B145" s="188"/>
      <c r="C145" s="167"/>
      <c r="D145" s="168"/>
      <c r="E145" s="189"/>
      <c r="F145" s="32"/>
      <c r="G145" s="25"/>
    </row>
    <row r="146" spans="1:7" ht="12.95" customHeight="1" x14ac:dyDescent="0.25">
      <c r="A146" s="187"/>
      <c r="B146" s="188"/>
      <c r="C146" s="167"/>
      <c r="D146" s="168"/>
      <c r="E146" s="189"/>
      <c r="F146" s="32"/>
      <c r="G146" s="25"/>
    </row>
    <row r="147" spans="1:7" ht="12.95" customHeight="1" x14ac:dyDescent="0.25">
      <c r="A147" s="187"/>
      <c r="B147" s="188"/>
      <c r="C147" s="167"/>
      <c r="D147" s="168"/>
      <c r="E147" s="189"/>
      <c r="F147" s="32"/>
      <c r="G147" s="25"/>
    </row>
    <row r="148" spans="1:7" ht="12.95" customHeight="1" x14ac:dyDescent="0.25">
      <c r="A148" s="187"/>
      <c r="B148" s="188"/>
      <c r="C148" s="167"/>
      <c r="D148" s="168"/>
      <c r="E148" s="189"/>
      <c r="F148" s="32"/>
      <c r="G148" s="25"/>
    </row>
    <row r="149" spans="1:7" ht="12.95" customHeight="1" x14ac:dyDescent="0.25">
      <c r="A149" s="187"/>
      <c r="B149" s="188"/>
      <c r="C149" s="167"/>
      <c r="D149" s="168"/>
      <c r="E149" s="189"/>
      <c r="F149" s="32"/>
      <c r="G149" s="25"/>
    </row>
    <row r="150" spans="1:7" ht="12.95" customHeight="1" x14ac:dyDescent="0.25">
      <c r="A150" s="187"/>
      <c r="B150" s="188"/>
      <c r="C150" s="167"/>
      <c r="D150" s="168"/>
      <c r="E150" s="189"/>
      <c r="F150" s="32"/>
      <c r="G150" s="25"/>
    </row>
    <row r="151" spans="1:7" ht="12.95" customHeight="1" x14ac:dyDescent="0.25">
      <c r="A151" s="187"/>
      <c r="B151" s="188"/>
      <c r="C151" s="167"/>
      <c r="D151" s="168"/>
      <c r="E151" s="189"/>
      <c r="F151" s="32"/>
      <c r="G151" s="25"/>
    </row>
    <row r="152" spans="1:7" ht="12.95" customHeight="1" x14ac:dyDescent="0.25">
      <c r="A152" s="187"/>
      <c r="B152" s="188"/>
      <c r="C152" s="167"/>
      <c r="D152" s="168"/>
      <c r="E152" s="189"/>
      <c r="F152" s="32"/>
      <c r="G152" s="25"/>
    </row>
    <row r="153" spans="1:7" ht="12.95" customHeight="1" x14ac:dyDescent="0.25">
      <c r="A153" s="187"/>
      <c r="B153" s="188"/>
      <c r="C153" s="167"/>
      <c r="D153" s="168"/>
      <c r="E153" s="189"/>
      <c r="F153" s="32"/>
      <c r="G153" s="25"/>
    </row>
    <row r="154" spans="1:7" ht="12.95" customHeight="1" x14ac:dyDescent="0.25">
      <c r="A154" s="187"/>
      <c r="B154" s="188"/>
      <c r="C154" s="167"/>
      <c r="D154" s="168"/>
      <c r="E154" s="189"/>
      <c r="F154" s="32"/>
      <c r="G154" s="25"/>
    </row>
    <row r="155" spans="1:7" ht="12.95" customHeight="1" x14ac:dyDescent="0.25">
      <c r="A155" s="187"/>
      <c r="B155" s="188"/>
      <c r="C155" s="167"/>
      <c r="D155" s="168"/>
      <c r="E155" s="189"/>
      <c r="F155" s="32"/>
      <c r="G155" s="25"/>
    </row>
    <row r="156" spans="1:7" ht="16.5" customHeight="1" thickBot="1" x14ac:dyDescent="0.3">
      <c r="A156" s="187"/>
      <c r="B156" s="188"/>
      <c r="C156" s="167"/>
      <c r="D156" s="168"/>
      <c r="E156" s="168"/>
      <c r="F156" s="15"/>
      <c r="G156" s="16" t="s">
        <v>283</v>
      </c>
    </row>
    <row r="157" spans="1:7" ht="12.75" customHeight="1" x14ac:dyDescent="0.25">
      <c r="A157" s="133" t="s">
        <v>1</v>
      </c>
      <c r="B157" s="134" t="s">
        <v>2</v>
      </c>
      <c r="C157" s="135" t="s">
        <v>3</v>
      </c>
      <c r="D157" s="136"/>
      <c r="E157" s="34" t="s">
        <v>4</v>
      </c>
      <c r="F157" s="532" t="s">
        <v>213</v>
      </c>
      <c r="G157" s="37"/>
    </row>
    <row r="158" spans="1:7" ht="12.75" customHeight="1" x14ac:dyDescent="0.25">
      <c r="A158" s="137" t="s">
        <v>5</v>
      </c>
      <c r="B158" s="138" t="s">
        <v>6</v>
      </c>
      <c r="C158" s="139" t="s">
        <v>7</v>
      </c>
      <c r="D158" s="140" t="s">
        <v>8</v>
      </c>
      <c r="E158" s="35" t="s">
        <v>235</v>
      </c>
      <c r="F158" s="533" t="s">
        <v>204</v>
      </c>
      <c r="G158" s="38" t="s">
        <v>341</v>
      </c>
    </row>
    <row r="159" spans="1:7" ht="15" customHeight="1" thickBot="1" x14ac:dyDescent="0.3">
      <c r="A159" s="141" t="s">
        <v>9</v>
      </c>
      <c r="B159" s="142" t="s">
        <v>10</v>
      </c>
      <c r="C159" s="143"/>
      <c r="D159" s="144"/>
      <c r="E159" s="36" t="s">
        <v>320</v>
      </c>
      <c r="F159" s="534" t="s">
        <v>340</v>
      </c>
      <c r="G159" s="39" t="s">
        <v>214</v>
      </c>
    </row>
    <row r="160" spans="1:7" ht="14.1" customHeight="1" x14ac:dyDescent="0.25">
      <c r="A160" s="111"/>
      <c r="B160" s="112"/>
      <c r="C160" s="113" t="s">
        <v>102</v>
      </c>
      <c r="D160" s="114" t="s">
        <v>74</v>
      </c>
      <c r="E160" s="115">
        <f>SUM(E161:E166)</f>
        <v>1500</v>
      </c>
      <c r="F160" s="539">
        <f>SUM(F161:F166)</f>
        <v>970</v>
      </c>
      <c r="G160" s="353">
        <f>(F160*100)/E160</f>
        <v>64.666666666666671</v>
      </c>
    </row>
    <row r="161" spans="1:8" ht="14.1" customHeight="1" x14ac:dyDescent="0.25">
      <c r="A161" s="111"/>
      <c r="B161" s="112"/>
      <c r="C161" s="116"/>
      <c r="D161" s="117" t="s">
        <v>102</v>
      </c>
      <c r="E161" s="118">
        <v>100</v>
      </c>
      <c r="F161" s="540">
        <v>100</v>
      </c>
      <c r="G161" s="341">
        <f t="shared" ref="G161:G166" si="3">(F161*100)/E161</f>
        <v>100</v>
      </c>
    </row>
    <row r="162" spans="1:8" ht="14.1" customHeight="1" x14ac:dyDescent="0.25">
      <c r="A162" s="111"/>
      <c r="B162" s="112"/>
      <c r="C162" s="116"/>
      <c r="D162" s="117" t="s">
        <v>329</v>
      </c>
      <c r="E162" s="118">
        <v>200</v>
      </c>
      <c r="F162" s="540">
        <v>200</v>
      </c>
      <c r="G162" s="341">
        <f t="shared" si="3"/>
        <v>100</v>
      </c>
    </row>
    <row r="163" spans="1:8" ht="13.5" customHeight="1" x14ac:dyDescent="0.25">
      <c r="A163" s="111"/>
      <c r="B163" s="112"/>
      <c r="C163" s="116"/>
      <c r="D163" s="117" t="s">
        <v>330</v>
      </c>
      <c r="E163" s="118">
        <v>500</v>
      </c>
      <c r="F163" s="540">
        <v>0</v>
      </c>
      <c r="G163" s="384" t="s">
        <v>303</v>
      </c>
    </row>
    <row r="164" spans="1:8" ht="13.5" customHeight="1" x14ac:dyDescent="0.25">
      <c r="A164" s="111"/>
      <c r="B164" s="112"/>
      <c r="C164" s="116"/>
      <c r="D164" s="117" t="s">
        <v>336</v>
      </c>
      <c r="E164" s="118">
        <v>400</v>
      </c>
      <c r="F164" s="540">
        <v>200</v>
      </c>
      <c r="G164" s="341">
        <f t="shared" si="3"/>
        <v>50</v>
      </c>
    </row>
    <row r="165" spans="1:8" ht="14.1" customHeight="1" x14ac:dyDescent="0.25">
      <c r="A165" s="111"/>
      <c r="B165" s="112"/>
      <c r="C165" s="116"/>
      <c r="D165" s="117" t="s">
        <v>249</v>
      </c>
      <c r="E165" s="118">
        <v>200</v>
      </c>
      <c r="F165" s="540">
        <v>200</v>
      </c>
      <c r="G165" s="341">
        <f t="shared" si="3"/>
        <v>100</v>
      </c>
    </row>
    <row r="166" spans="1:8" ht="14.1" customHeight="1" x14ac:dyDescent="0.25">
      <c r="A166" s="119"/>
      <c r="B166" s="120"/>
      <c r="C166" s="121"/>
      <c r="D166" s="117" t="s">
        <v>266</v>
      </c>
      <c r="E166" s="118">
        <v>100</v>
      </c>
      <c r="F166" s="540">
        <v>270</v>
      </c>
      <c r="G166" s="341">
        <f t="shared" si="3"/>
        <v>270</v>
      </c>
    </row>
    <row r="167" spans="1:8" ht="14.1" customHeight="1" x14ac:dyDescent="0.25">
      <c r="A167" s="125"/>
      <c r="B167" s="402" t="s">
        <v>105</v>
      </c>
      <c r="C167" s="123" t="s">
        <v>206</v>
      </c>
      <c r="D167" s="124" t="s">
        <v>207</v>
      </c>
      <c r="E167" s="509"/>
      <c r="F167" s="541"/>
      <c r="G167" s="576">
        <f>(F168*100)/E168</f>
        <v>101.38888888888889</v>
      </c>
    </row>
    <row r="168" spans="1:8" ht="14.1" customHeight="1" x14ac:dyDescent="0.25">
      <c r="A168" s="408"/>
      <c r="B168" s="406"/>
      <c r="C168" s="407" t="s">
        <v>208</v>
      </c>
      <c r="D168" s="407" t="s">
        <v>209</v>
      </c>
      <c r="E168" s="385">
        <v>72000</v>
      </c>
      <c r="F168" s="464">
        <v>73000</v>
      </c>
      <c r="G168" s="577"/>
      <c r="H168" s="348"/>
    </row>
    <row r="169" spans="1:8" ht="14.1" customHeight="1" x14ac:dyDescent="0.25">
      <c r="A169" s="409"/>
      <c r="B169" s="405"/>
      <c r="C169" s="126"/>
      <c r="D169" s="126"/>
      <c r="E169" s="465"/>
      <c r="F169" s="465"/>
      <c r="G169" s="466"/>
    </row>
    <row r="170" spans="1:8" ht="14.1" customHeight="1" x14ac:dyDescent="0.25">
      <c r="A170" s="127" t="s">
        <v>219</v>
      </c>
      <c r="B170" s="574" t="s">
        <v>345</v>
      </c>
      <c r="C170" s="575"/>
      <c r="D170" s="373"/>
      <c r="E170" s="467">
        <f>SUM(E171:E173)</f>
        <v>0</v>
      </c>
      <c r="F170" s="467">
        <f>SUM(F171:F173)</f>
        <v>900</v>
      </c>
      <c r="G170" s="468" t="s">
        <v>303</v>
      </c>
    </row>
    <row r="171" spans="1:8" ht="14.1" customHeight="1" x14ac:dyDescent="0.25">
      <c r="A171" s="127"/>
      <c r="B171" s="374"/>
      <c r="C171" s="375" t="s">
        <v>255</v>
      </c>
      <c r="D171" s="376" t="s">
        <v>218</v>
      </c>
      <c r="E171" s="469">
        <v>0</v>
      </c>
      <c r="F171" s="469">
        <v>0</v>
      </c>
      <c r="G171" s="462" t="s">
        <v>303</v>
      </c>
    </row>
    <row r="172" spans="1:8" ht="14.1" customHeight="1" x14ac:dyDescent="0.25">
      <c r="A172" s="128"/>
      <c r="B172" s="374"/>
      <c r="C172" s="403" t="s">
        <v>256</v>
      </c>
      <c r="D172" s="404" t="s">
        <v>131</v>
      </c>
      <c r="E172" s="469">
        <v>0</v>
      </c>
      <c r="F172" s="469">
        <v>0</v>
      </c>
      <c r="G172" s="462" t="s">
        <v>303</v>
      </c>
    </row>
    <row r="173" spans="1:8" ht="14.1" customHeight="1" thickBot="1" x14ac:dyDescent="0.3">
      <c r="A173" s="128"/>
      <c r="B173" s="374"/>
      <c r="C173" s="522" t="s">
        <v>348</v>
      </c>
      <c r="D173" s="523" t="s">
        <v>74</v>
      </c>
      <c r="E173" s="524">
        <v>0</v>
      </c>
      <c r="F173" s="524">
        <v>900</v>
      </c>
      <c r="G173" s="384" t="s">
        <v>303</v>
      </c>
    </row>
    <row r="174" spans="1:8" ht="16.5" customHeight="1" thickBot="1" x14ac:dyDescent="0.3">
      <c r="A174" s="131" t="s">
        <v>16</v>
      </c>
      <c r="B174" s="132"/>
      <c r="C174" s="132"/>
      <c r="D174" s="132"/>
      <c r="E174" s="458">
        <f>E8+E170</f>
        <v>220851</v>
      </c>
      <c r="F174" s="458">
        <f>F8+F170</f>
        <v>223456</v>
      </c>
      <c r="G174" s="459">
        <f>(F174*100)/E174</f>
        <v>101.17952827924709</v>
      </c>
    </row>
    <row r="175" spans="1:8" ht="15.75" x14ac:dyDescent="0.25">
      <c r="A175" s="12"/>
      <c r="B175" s="12"/>
      <c r="C175" s="12"/>
      <c r="D175" s="12"/>
      <c r="E175" s="24"/>
      <c r="F175" s="27"/>
      <c r="G175" s="27"/>
    </row>
    <row r="176" spans="1:8" ht="15.75" x14ac:dyDescent="0.25">
      <c r="A176" s="29"/>
      <c r="B176" s="29"/>
      <c r="C176" s="29"/>
      <c r="D176" s="29"/>
      <c r="E176"/>
      <c r="F176"/>
      <c r="G176"/>
    </row>
    <row r="177" spans="1:7" ht="15.75" x14ac:dyDescent="0.25">
      <c r="A177" s="29"/>
      <c r="B177" s="29"/>
      <c r="C177" s="29"/>
      <c r="D177" s="29"/>
      <c r="E177"/>
      <c r="F177"/>
      <c r="G177"/>
    </row>
    <row r="178" spans="1:7" ht="15.75" x14ac:dyDescent="0.25">
      <c r="A178" s="29"/>
      <c r="B178" s="29"/>
      <c r="C178" s="29"/>
      <c r="D178" s="29"/>
      <c r="E178"/>
      <c r="F178"/>
      <c r="G178"/>
    </row>
    <row r="179" spans="1:7" ht="15.75" x14ac:dyDescent="0.25">
      <c r="A179" s="29"/>
      <c r="B179" s="29"/>
      <c r="C179" s="29"/>
      <c r="D179" s="29"/>
      <c r="E179"/>
      <c r="F179"/>
      <c r="G179"/>
    </row>
    <row r="180" spans="1:7" ht="15.75" x14ac:dyDescent="0.25">
      <c r="A180" s="29"/>
      <c r="B180" s="29"/>
      <c r="C180" s="29"/>
      <c r="D180" s="29"/>
      <c r="E180"/>
      <c r="F180"/>
      <c r="G180"/>
    </row>
    <row r="181" spans="1:7" ht="15.75" x14ac:dyDescent="0.25">
      <c r="A181" s="29"/>
      <c r="B181" s="29"/>
      <c r="C181" s="29"/>
      <c r="D181" s="29"/>
      <c r="E181"/>
      <c r="F181"/>
      <c r="G181"/>
    </row>
    <row r="182" spans="1:7" ht="15.75" x14ac:dyDescent="0.25">
      <c r="A182" s="29"/>
      <c r="B182" s="29"/>
      <c r="C182" s="29"/>
      <c r="D182" s="29"/>
      <c r="E182"/>
      <c r="F182"/>
      <c r="G182"/>
    </row>
    <row r="183" spans="1:7" ht="15.75" x14ac:dyDescent="0.25">
      <c r="A183" s="29"/>
      <c r="B183" s="29"/>
      <c r="C183" s="29"/>
      <c r="D183" s="29"/>
      <c r="E183"/>
      <c r="F183"/>
      <c r="G183"/>
    </row>
    <row r="184" spans="1:7" ht="15.75" x14ac:dyDescent="0.25">
      <c r="A184" s="29"/>
      <c r="B184" s="29"/>
      <c r="C184" s="29"/>
      <c r="D184" s="29"/>
      <c r="E184"/>
      <c r="F184"/>
      <c r="G184"/>
    </row>
    <row r="185" spans="1:7" ht="15.75" x14ac:dyDescent="0.25">
      <c r="A185" s="29"/>
      <c r="B185" s="29"/>
      <c r="C185" s="29"/>
      <c r="D185" s="29"/>
      <c r="E185"/>
      <c r="F185"/>
      <c r="G185"/>
    </row>
    <row r="186" spans="1:7" ht="15.75" x14ac:dyDescent="0.25">
      <c r="A186" s="29"/>
      <c r="B186" s="29"/>
      <c r="C186" s="29"/>
      <c r="D186" s="29"/>
      <c r="E186"/>
      <c r="F186"/>
      <c r="G186"/>
    </row>
    <row r="187" spans="1:7" ht="15.75" x14ac:dyDescent="0.25">
      <c r="A187" s="29"/>
      <c r="B187" s="29"/>
      <c r="C187" s="29"/>
      <c r="D187" s="29"/>
      <c r="E187"/>
      <c r="F187"/>
      <c r="G187"/>
    </row>
    <row r="188" spans="1:7" ht="15.75" x14ac:dyDescent="0.25">
      <c r="A188" s="29"/>
      <c r="B188" s="29"/>
      <c r="C188" s="29"/>
      <c r="D188" s="29"/>
      <c r="E188"/>
      <c r="F188"/>
      <c r="G188"/>
    </row>
    <row r="189" spans="1:7" ht="15.75" x14ac:dyDescent="0.25">
      <c r="A189" s="29"/>
      <c r="B189" s="29"/>
      <c r="C189" s="29"/>
      <c r="D189" s="29"/>
      <c r="E189"/>
      <c r="F189"/>
      <c r="G189"/>
    </row>
    <row r="190" spans="1:7" ht="15.75" x14ac:dyDescent="0.25">
      <c r="A190" s="29"/>
      <c r="B190" s="29"/>
      <c r="C190" s="29"/>
      <c r="D190" s="29"/>
      <c r="E190"/>
      <c r="F190"/>
      <c r="G190"/>
    </row>
    <row r="191" spans="1:7" ht="16.5" thickBot="1" x14ac:dyDescent="0.3">
      <c r="A191" s="29"/>
      <c r="B191" s="29"/>
      <c r="C191" s="29"/>
      <c r="D191" s="29"/>
      <c r="E191"/>
      <c r="F191"/>
      <c r="G191"/>
    </row>
    <row r="192" spans="1:7" ht="15.75" x14ac:dyDescent="0.25">
      <c r="A192" s="29"/>
      <c r="B192" s="29"/>
      <c r="C192" s="29"/>
      <c r="D192" s="29"/>
      <c r="E192"/>
      <c r="F192"/>
      <c r="G192"/>
    </row>
    <row r="193" spans="1:7" ht="15.75" x14ac:dyDescent="0.25">
      <c r="A193" s="29"/>
      <c r="B193" s="29"/>
      <c r="C193" s="29"/>
      <c r="D193" s="29"/>
      <c r="E193"/>
      <c r="F193"/>
      <c r="G193"/>
    </row>
    <row r="194" spans="1:7" ht="15.75" x14ac:dyDescent="0.25">
      <c r="A194" s="29"/>
      <c r="B194" s="29"/>
      <c r="C194" s="29"/>
      <c r="D194" s="29"/>
      <c r="E194"/>
      <c r="F194"/>
      <c r="G194"/>
    </row>
    <row r="195" spans="1:7" ht="15.75" x14ac:dyDescent="0.25">
      <c r="A195" s="29"/>
      <c r="B195" s="29"/>
      <c r="C195" s="29"/>
      <c r="D195" s="29"/>
      <c r="E195"/>
      <c r="F195"/>
      <c r="G195"/>
    </row>
    <row r="196" spans="1:7" ht="15.75" x14ac:dyDescent="0.25">
      <c r="A196" s="29"/>
      <c r="B196" s="29"/>
      <c r="C196" s="29"/>
      <c r="D196" s="29"/>
      <c r="E196"/>
      <c r="F196"/>
      <c r="G196"/>
    </row>
    <row r="197" spans="1:7" ht="15.75" x14ac:dyDescent="0.25">
      <c r="A197" s="29"/>
      <c r="B197" s="29"/>
      <c r="C197" s="29"/>
      <c r="D197" s="29"/>
      <c r="E197"/>
      <c r="F197"/>
      <c r="G197"/>
    </row>
    <row r="198" spans="1:7" ht="15.75" x14ac:dyDescent="0.25">
      <c r="A198" s="29"/>
      <c r="B198" s="29"/>
      <c r="C198" s="29"/>
      <c r="D198" s="29"/>
      <c r="E198"/>
      <c r="F198"/>
      <c r="G198"/>
    </row>
    <row r="199" spans="1:7" ht="15.75" x14ac:dyDescent="0.25">
      <c r="A199" s="29"/>
      <c r="B199" s="29"/>
      <c r="C199" s="29"/>
      <c r="D199" s="29"/>
      <c r="E199"/>
      <c r="F199"/>
      <c r="G199"/>
    </row>
    <row r="200" spans="1:7" ht="15.75" x14ac:dyDescent="0.25">
      <c r="A200" s="29"/>
      <c r="B200" s="29"/>
      <c r="C200" s="29"/>
      <c r="D200" s="29"/>
      <c r="E200"/>
      <c r="F200"/>
      <c r="G200"/>
    </row>
    <row r="201" spans="1:7" ht="15.75" x14ac:dyDescent="0.25">
      <c r="A201" s="29"/>
      <c r="B201" s="29"/>
      <c r="C201" s="29"/>
      <c r="D201" s="29"/>
      <c r="E201"/>
      <c r="F201"/>
      <c r="G201"/>
    </row>
    <row r="202" spans="1:7" ht="15.75" x14ac:dyDescent="0.25">
      <c r="A202" s="29"/>
      <c r="B202" s="29"/>
      <c r="C202" s="29"/>
      <c r="D202" s="29"/>
      <c r="E202"/>
      <c r="F202"/>
      <c r="G202"/>
    </row>
    <row r="203" spans="1:7" ht="15.75" x14ac:dyDescent="0.25">
      <c r="A203" s="29"/>
      <c r="B203" s="29"/>
      <c r="C203" s="29"/>
      <c r="D203" s="29"/>
      <c r="E203"/>
      <c r="F203"/>
      <c r="G203"/>
    </row>
    <row r="204" spans="1:7" ht="15.75" x14ac:dyDescent="0.25">
      <c r="A204" s="29"/>
      <c r="B204" s="29"/>
      <c r="C204" s="29"/>
      <c r="D204" s="29"/>
      <c r="E204"/>
      <c r="F204"/>
      <c r="G204"/>
    </row>
    <row r="205" spans="1:7" ht="15.75" x14ac:dyDescent="0.25">
      <c r="A205" s="29"/>
      <c r="B205" s="29"/>
      <c r="C205" s="29"/>
      <c r="D205" s="29"/>
      <c r="E205"/>
      <c r="F205"/>
      <c r="G205"/>
    </row>
    <row r="206" spans="1:7" ht="15.75" x14ac:dyDescent="0.25">
      <c r="A206" s="29"/>
      <c r="B206" s="29"/>
      <c r="C206" s="29"/>
      <c r="D206" s="29"/>
      <c r="E206"/>
      <c r="F206"/>
      <c r="G206"/>
    </row>
    <row r="207" spans="1:7" x14ac:dyDescent="0.25">
      <c r="A207"/>
      <c r="B207"/>
      <c r="C207"/>
      <c r="D207"/>
      <c r="E207"/>
      <c r="F207"/>
      <c r="G207"/>
    </row>
    <row r="208" spans="1:7" x14ac:dyDescent="0.25">
      <c r="A208"/>
      <c r="B208"/>
      <c r="C208"/>
      <c r="D208"/>
      <c r="E208"/>
      <c r="F208"/>
      <c r="G208"/>
    </row>
    <row r="209" spans="1:7" x14ac:dyDescent="0.25">
      <c r="A209"/>
      <c r="B209"/>
      <c r="C209"/>
      <c r="D209"/>
      <c r="E209"/>
      <c r="F209"/>
      <c r="G209"/>
    </row>
    <row r="210" spans="1:7" x14ac:dyDescent="0.25">
      <c r="A210"/>
      <c r="B210"/>
      <c r="C210"/>
      <c r="D210"/>
      <c r="E210"/>
      <c r="F210"/>
      <c r="G210"/>
    </row>
    <row r="211" spans="1:7" x14ac:dyDescent="0.25">
      <c r="A211"/>
      <c r="B211"/>
      <c r="C211"/>
      <c r="D211"/>
      <c r="E211"/>
      <c r="F211"/>
      <c r="G211"/>
    </row>
    <row r="212" spans="1:7" x14ac:dyDescent="0.25">
      <c r="A212"/>
      <c r="B212"/>
      <c r="C212"/>
      <c r="D212"/>
      <c r="E212"/>
      <c r="F212"/>
      <c r="G212"/>
    </row>
    <row r="213" spans="1:7" x14ac:dyDescent="0.25">
      <c r="A213"/>
      <c r="B213"/>
      <c r="C213"/>
      <c r="D213"/>
      <c r="E213"/>
      <c r="F213"/>
      <c r="G213"/>
    </row>
    <row r="214" spans="1:7" x14ac:dyDescent="0.25">
      <c r="A214"/>
      <c r="B214"/>
      <c r="C214"/>
      <c r="D214"/>
      <c r="E214"/>
      <c r="F214"/>
      <c r="G214"/>
    </row>
    <row r="215" spans="1:7" x14ac:dyDescent="0.25">
      <c r="A215"/>
      <c r="B215"/>
      <c r="C215"/>
      <c r="D215"/>
      <c r="E215"/>
      <c r="F215"/>
      <c r="G215"/>
    </row>
    <row r="216" spans="1:7" x14ac:dyDescent="0.25">
      <c r="A216"/>
      <c r="B216"/>
      <c r="C216"/>
      <c r="D216"/>
      <c r="E216"/>
      <c r="F216"/>
      <c r="G216"/>
    </row>
    <row r="217" spans="1:7" x14ac:dyDescent="0.25">
      <c r="A217"/>
      <c r="B217"/>
      <c r="C217"/>
      <c r="D217"/>
      <c r="E217"/>
      <c r="F217"/>
      <c r="G217"/>
    </row>
    <row r="218" spans="1:7" x14ac:dyDescent="0.25">
      <c r="A218"/>
      <c r="B218"/>
      <c r="C218"/>
      <c r="D218"/>
      <c r="E218"/>
      <c r="F218"/>
      <c r="G218"/>
    </row>
    <row r="219" spans="1:7" x14ac:dyDescent="0.25">
      <c r="A219"/>
      <c r="B219"/>
      <c r="C219"/>
      <c r="D219"/>
      <c r="E219"/>
      <c r="F219"/>
      <c r="G219"/>
    </row>
    <row r="220" spans="1:7" x14ac:dyDescent="0.25">
      <c r="A220"/>
      <c r="B220"/>
      <c r="C220"/>
      <c r="D220"/>
      <c r="E220"/>
      <c r="F220"/>
      <c r="G220"/>
    </row>
    <row r="221" spans="1:7" x14ac:dyDescent="0.25">
      <c r="A221"/>
      <c r="B221"/>
      <c r="C221"/>
      <c r="D221"/>
      <c r="E221"/>
      <c r="F221"/>
      <c r="G221"/>
    </row>
    <row r="222" spans="1:7" x14ac:dyDescent="0.25">
      <c r="A222"/>
      <c r="B222"/>
      <c r="C222"/>
      <c r="D222"/>
      <c r="E222"/>
      <c r="F222"/>
      <c r="G222"/>
    </row>
    <row r="223" spans="1:7" x14ac:dyDescent="0.25">
      <c r="A223"/>
      <c r="B223"/>
      <c r="C223"/>
      <c r="D223"/>
      <c r="E223"/>
      <c r="F223"/>
      <c r="G223"/>
    </row>
    <row r="224" spans="1:7" x14ac:dyDescent="0.25">
      <c r="A224"/>
      <c r="B224"/>
      <c r="C224"/>
      <c r="D224"/>
      <c r="E224"/>
      <c r="F224"/>
      <c r="G224"/>
    </row>
    <row r="225" spans="1:7" x14ac:dyDescent="0.25">
      <c r="A225"/>
      <c r="B225"/>
      <c r="C225"/>
      <c r="D225"/>
      <c r="E225"/>
      <c r="F225"/>
      <c r="G225"/>
    </row>
    <row r="226" spans="1:7" x14ac:dyDescent="0.25">
      <c r="A226"/>
      <c r="B226"/>
      <c r="C226"/>
      <c r="D226"/>
      <c r="E226"/>
      <c r="F226"/>
      <c r="G226"/>
    </row>
    <row r="227" spans="1:7" x14ac:dyDescent="0.25">
      <c r="A227"/>
      <c r="B227"/>
      <c r="C227"/>
      <c r="D227"/>
      <c r="E227"/>
      <c r="F227"/>
      <c r="G227"/>
    </row>
    <row r="228" spans="1:7" x14ac:dyDescent="0.25">
      <c r="A228"/>
      <c r="B228"/>
      <c r="C228"/>
      <c r="D228"/>
      <c r="E228"/>
      <c r="F228"/>
      <c r="G228"/>
    </row>
    <row r="229" spans="1:7" x14ac:dyDescent="0.25">
      <c r="A229"/>
      <c r="B229"/>
      <c r="C229"/>
      <c r="D229"/>
      <c r="E229"/>
      <c r="F229"/>
      <c r="G229"/>
    </row>
    <row r="230" spans="1:7" ht="21.95" customHeight="1" x14ac:dyDescent="0.25">
      <c r="A230"/>
      <c r="B230"/>
      <c r="C230"/>
      <c r="D230"/>
      <c r="E230"/>
      <c r="F230"/>
      <c r="G230"/>
    </row>
    <row r="231" spans="1:7" ht="21.95" customHeight="1" x14ac:dyDescent="0.25">
      <c r="A231"/>
      <c r="B231"/>
      <c r="C231"/>
      <c r="D231"/>
      <c r="E231"/>
      <c r="F231"/>
      <c r="G231"/>
    </row>
    <row r="232" spans="1:7" ht="21.95" customHeight="1" x14ac:dyDescent="0.25">
      <c r="A232"/>
      <c r="B232"/>
      <c r="C232"/>
      <c r="D232"/>
      <c r="E232"/>
      <c r="F232"/>
      <c r="G232"/>
    </row>
    <row r="233" spans="1:7" ht="21.95" customHeight="1" x14ac:dyDescent="0.25">
      <c r="A233"/>
      <c r="B233"/>
      <c r="C233"/>
      <c r="D233"/>
      <c r="E233"/>
      <c r="F233"/>
      <c r="G233"/>
    </row>
    <row r="234" spans="1:7" ht="21.95" customHeight="1" x14ac:dyDescent="0.25">
      <c r="A234"/>
      <c r="B234"/>
      <c r="C234"/>
      <c r="D234"/>
      <c r="E234"/>
      <c r="F234"/>
      <c r="G234"/>
    </row>
    <row r="235" spans="1:7" ht="21.95" customHeight="1" x14ac:dyDescent="0.25">
      <c r="A235"/>
      <c r="B235"/>
      <c r="C235"/>
      <c r="D235"/>
      <c r="E235"/>
      <c r="F235"/>
      <c r="G235"/>
    </row>
    <row r="236" spans="1:7" ht="21.95" customHeight="1" x14ac:dyDescent="0.25">
      <c r="A236"/>
      <c r="B236"/>
      <c r="C236"/>
      <c r="D236"/>
      <c r="E236"/>
      <c r="F236"/>
      <c r="G236"/>
    </row>
    <row r="237" spans="1:7" ht="21.95" customHeight="1" x14ac:dyDescent="0.25">
      <c r="A237"/>
      <c r="B237"/>
      <c r="C237"/>
      <c r="D237"/>
      <c r="E237"/>
      <c r="F237"/>
      <c r="G237"/>
    </row>
    <row r="238" spans="1:7" ht="21.95" customHeight="1" x14ac:dyDescent="0.25">
      <c r="A238"/>
      <c r="B238"/>
      <c r="C238"/>
      <c r="D238"/>
      <c r="E238"/>
      <c r="F238"/>
      <c r="G238"/>
    </row>
    <row r="239" spans="1:7" ht="21.95" customHeight="1" x14ac:dyDescent="0.25">
      <c r="A239"/>
      <c r="B239"/>
      <c r="C239"/>
      <c r="D239"/>
      <c r="E239"/>
      <c r="F239"/>
      <c r="G239"/>
    </row>
    <row r="240" spans="1:7" ht="21.95" customHeight="1" x14ac:dyDescent="0.25">
      <c r="A240"/>
      <c r="B240"/>
      <c r="C240"/>
      <c r="D240"/>
      <c r="E240"/>
      <c r="F240"/>
      <c r="G240"/>
    </row>
    <row r="241" spans="1:7" ht="21.95" customHeight="1" x14ac:dyDescent="0.25">
      <c r="A241"/>
      <c r="B241"/>
      <c r="C241"/>
      <c r="D241"/>
      <c r="E241"/>
      <c r="F241"/>
      <c r="G241"/>
    </row>
    <row r="242" spans="1:7" ht="21.95" customHeight="1" x14ac:dyDescent="0.25">
      <c r="A242"/>
      <c r="B242"/>
      <c r="C242"/>
      <c r="D242"/>
      <c r="E242"/>
      <c r="F242"/>
      <c r="G242"/>
    </row>
    <row r="243" spans="1:7" ht="21.95" customHeight="1" x14ac:dyDescent="0.25">
      <c r="A243"/>
      <c r="B243"/>
      <c r="C243"/>
      <c r="D243"/>
      <c r="E243"/>
      <c r="F243"/>
      <c r="G243"/>
    </row>
    <row r="244" spans="1:7" ht="21.95" customHeight="1" x14ac:dyDescent="0.25">
      <c r="A244"/>
      <c r="B244"/>
      <c r="C244"/>
      <c r="D244"/>
      <c r="E244"/>
      <c r="F244"/>
      <c r="G244"/>
    </row>
    <row r="245" spans="1:7" ht="21.95" customHeight="1" x14ac:dyDescent="0.25">
      <c r="A245"/>
      <c r="B245"/>
      <c r="C245"/>
      <c r="D245"/>
      <c r="E245"/>
      <c r="F245"/>
      <c r="G245"/>
    </row>
    <row r="246" spans="1:7" ht="21.95" customHeight="1" x14ac:dyDescent="0.25">
      <c r="A246"/>
      <c r="B246"/>
      <c r="C246"/>
      <c r="D246"/>
      <c r="E246"/>
      <c r="F246"/>
      <c r="G246"/>
    </row>
    <row r="247" spans="1:7" ht="21.95" customHeight="1" x14ac:dyDescent="0.25">
      <c r="A247"/>
      <c r="B247"/>
      <c r="C247"/>
      <c r="D247"/>
      <c r="E247"/>
      <c r="F247"/>
      <c r="G247"/>
    </row>
    <row r="248" spans="1:7" ht="21.95" customHeight="1" x14ac:dyDescent="0.25">
      <c r="A248"/>
      <c r="B248"/>
      <c r="C248"/>
      <c r="D248"/>
      <c r="E248"/>
      <c r="F248"/>
      <c r="G248"/>
    </row>
    <row r="249" spans="1:7" ht="21.95" customHeight="1" x14ac:dyDescent="0.25">
      <c r="A249"/>
      <c r="B249"/>
      <c r="C249"/>
      <c r="D249"/>
      <c r="E249"/>
      <c r="F249"/>
      <c r="G249"/>
    </row>
    <row r="250" spans="1:7" ht="21.95" customHeight="1" x14ac:dyDescent="0.25">
      <c r="A250"/>
      <c r="B250"/>
      <c r="C250"/>
      <c r="D250"/>
      <c r="E250"/>
      <c r="F250"/>
      <c r="G250"/>
    </row>
    <row r="251" spans="1:7" ht="21.95" customHeight="1" x14ac:dyDescent="0.25">
      <c r="A251"/>
      <c r="B251"/>
      <c r="C251"/>
      <c r="D251"/>
      <c r="E251"/>
      <c r="F251"/>
      <c r="G251"/>
    </row>
    <row r="252" spans="1:7" ht="21.95" customHeight="1" x14ac:dyDescent="0.25">
      <c r="A252"/>
      <c r="B252"/>
      <c r="C252"/>
      <c r="D252"/>
      <c r="E252"/>
      <c r="F252"/>
      <c r="G252"/>
    </row>
    <row r="253" spans="1:7" ht="21.95" customHeight="1" x14ac:dyDescent="0.25">
      <c r="A253"/>
      <c r="B253"/>
      <c r="C253"/>
      <c r="D253"/>
      <c r="E253"/>
      <c r="F253"/>
      <c r="G253"/>
    </row>
    <row r="254" spans="1:7" ht="21.95" customHeight="1" x14ac:dyDescent="0.25">
      <c r="A254"/>
      <c r="B254"/>
      <c r="C254"/>
      <c r="D254"/>
      <c r="E254"/>
      <c r="F254"/>
      <c r="G254"/>
    </row>
    <row r="255" spans="1:7" ht="21.95" customHeight="1" x14ac:dyDescent="0.25">
      <c r="A255"/>
      <c r="B255"/>
      <c r="C255"/>
      <c r="D255"/>
      <c r="E255"/>
      <c r="F255"/>
      <c r="G255"/>
    </row>
    <row r="256" spans="1:7" ht="21.95" customHeight="1" x14ac:dyDescent="0.25">
      <c r="A256"/>
      <c r="B256"/>
      <c r="C256"/>
      <c r="D256"/>
      <c r="E256"/>
      <c r="F256"/>
      <c r="G256"/>
    </row>
    <row r="257" spans="1:7" ht="27" customHeight="1" x14ac:dyDescent="0.25">
      <c r="A257"/>
      <c r="B257"/>
      <c r="C257"/>
      <c r="D257"/>
      <c r="E257"/>
      <c r="F257"/>
      <c r="G257"/>
    </row>
    <row r="258" spans="1:7" ht="15" customHeight="1" x14ac:dyDescent="0.25">
      <c r="A258"/>
      <c r="B258"/>
      <c r="C258"/>
      <c r="D258"/>
      <c r="E258"/>
      <c r="F258"/>
      <c r="G258"/>
    </row>
    <row r="259" spans="1:7" ht="15" customHeight="1" x14ac:dyDescent="0.25"/>
    <row r="260" spans="1:7" ht="15" customHeight="1" x14ac:dyDescent="0.25"/>
  </sheetData>
  <mergeCells count="2">
    <mergeCell ref="B170:C170"/>
    <mergeCell ref="G167:G168"/>
  </mergeCells>
  <pageMargins left="0.19685039370078741" right="0.19685039370078741" top="0.19685039370078741" bottom="0.19685039370078741" header="0" footer="0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7C0D5-9C35-414F-BAB8-4578261C6746}">
  <sheetPr>
    <pageSetUpPr fitToPage="1"/>
  </sheetPr>
  <dimension ref="A2:I77"/>
  <sheetViews>
    <sheetView zoomScaleNormal="100" workbookViewId="0">
      <selection activeCell="M19" sqref="M19"/>
    </sheetView>
  </sheetViews>
  <sheetFormatPr defaultRowHeight="15" x14ac:dyDescent="0.25"/>
  <cols>
    <col min="1" max="2" width="12.7109375" customWidth="1"/>
    <col min="3" max="3" width="44.140625" customWidth="1"/>
    <col min="4" max="4" width="51.28515625" customWidth="1"/>
    <col min="5" max="7" width="14.7109375" customWidth="1"/>
  </cols>
  <sheetData>
    <row r="2" spans="1:8" ht="18" x14ac:dyDescent="0.25">
      <c r="A2" s="1" t="s">
        <v>106</v>
      </c>
      <c r="C2" s="2"/>
      <c r="D2" s="1"/>
      <c r="H2" s="13"/>
    </row>
    <row r="3" spans="1:8" ht="15.75" thickBot="1" x14ac:dyDescent="0.3">
      <c r="G3" s="16" t="s">
        <v>284</v>
      </c>
    </row>
    <row r="4" spans="1:8" ht="15" customHeight="1" x14ac:dyDescent="0.25">
      <c r="A4" s="219" t="s">
        <v>1</v>
      </c>
      <c r="B4" s="220" t="s">
        <v>2</v>
      </c>
      <c r="C4" s="221" t="s">
        <v>3</v>
      </c>
      <c r="D4" s="220"/>
      <c r="E4" s="34" t="s">
        <v>4</v>
      </c>
      <c r="F4" s="532" t="s">
        <v>213</v>
      </c>
      <c r="G4" s="37"/>
    </row>
    <row r="5" spans="1:8" ht="15" customHeight="1" x14ac:dyDescent="0.25">
      <c r="A5" s="222" t="s">
        <v>5</v>
      </c>
      <c r="B5" s="223" t="s">
        <v>6</v>
      </c>
      <c r="C5" s="224" t="s">
        <v>7</v>
      </c>
      <c r="D5" s="225" t="s">
        <v>8</v>
      </c>
      <c r="E5" s="35" t="s">
        <v>235</v>
      </c>
      <c r="F5" s="533" t="s">
        <v>204</v>
      </c>
      <c r="G5" s="38" t="s">
        <v>341</v>
      </c>
    </row>
    <row r="6" spans="1:8" ht="15" customHeight="1" thickBot="1" x14ac:dyDescent="0.3">
      <c r="A6" s="226" t="s">
        <v>9</v>
      </c>
      <c r="B6" s="227" t="s">
        <v>10</v>
      </c>
      <c r="C6" s="228"/>
      <c r="D6" s="229"/>
      <c r="E6" s="36" t="s">
        <v>320</v>
      </c>
      <c r="F6" s="534" t="s">
        <v>340</v>
      </c>
      <c r="G6" s="39" t="s">
        <v>214</v>
      </c>
    </row>
    <row r="7" spans="1:8" ht="15.75" x14ac:dyDescent="0.25">
      <c r="A7" s="230" t="s">
        <v>11</v>
      </c>
      <c r="B7" s="231"/>
      <c r="C7" s="232"/>
      <c r="D7" s="233"/>
      <c r="E7" s="45"/>
      <c r="F7" s="542"/>
      <c r="G7" s="345"/>
    </row>
    <row r="8" spans="1:8" x14ac:dyDescent="0.25">
      <c r="A8" s="66" t="s">
        <v>201</v>
      </c>
      <c r="B8" s="578" t="s">
        <v>319</v>
      </c>
      <c r="C8" s="579"/>
      <c r="D8" s="234"/>
      <c r="E8" s="449">
        <f>E9</f>
        <v>0</v>
      </c>
      <c r="F8" s="449">
        <f>F9</f>
        <v>200</v>
      </c>
      <c r="G8" s="470" t="s">
        <v>303</v>
      </c>
    </row>
    <row r="9" spans="1:8" x14ac:dyDescent="0.25">
      <c r="A9" s="67"/>
      <c r="B9" s="235"/>
      <c r="C9" s="64" t="s">
        <v>344</v>
      </c>
      <c r="D9" s="236" t="s">
        <v>107</v>
      </c>
      <c r="E9" s="471">
        <v>0</v>
      </c>
      <c r="F9" s="471">
        <v>200</v>
      </c>
      <c r="G9" s="472" t="s">
        <v>303</v>
      </c>
    </row>
    <row r="10" spans="1:8" x14ac:dyDescent="0.25">
      <c r="A10" s="68"/>
      <c r="B10" s="517"/>
      <c r="C10" s="518"/>
      <c r="D10" s="519"/>
      <c r="E10" s="475"/>
      <c r="F10" s="475"/>
      <c r="G10" s="472"/>
    </row>
    <row r="11" spans="1:8" x14ac:dyDescent="0.25">
      <c r="A11" s="66" t="s">
        <v>263</v>
      </c>
      <c r="B11" s="578" t="s">
        <v>317</v>
      </c>
      <c r="C11" s="579"/>
      <c r="D11" s="237"/>
      <c r="E11" s="473">
        <f>SUM(E13:E19)</f>
        <v>106247</v>
      </c>
      <c r="F11" s="473">
        <f>SUM(F12:F19)</f>
        <v>112043</v>
      </c>
      <c r="G11" s="474">
        <f>(F11*100)/E11</f>
        <v>105.45521285306879</v>
      </c>
    </row>
    <row r="12" spans="1:8" x14ac:dyDescent="0.25">
      <c r="A12" s="66"/>
      <c r="B12" s="238" t="s">
        <v>343</v>
      </c>
      <c r="C12" s="531" t="s">
        <v>23</v>
      </c>
      <c r="D12" s="237" t="s">
        <v>108</v>
      </c>
      <c r="E12" s="475">
        <v>10</v>
      </c>
      <c r="F12" s="475">
        <v>350</v>
      </c>
      <c r="G12" s="476">
        <f t="shared" ref="G12:G19" si="0">(F12*100)/E12</f>
        <v>3500</v>
      </c>
    </row>
    <row r="13" spans="1:8" x14ac:dyDescent="0.25">
      <c r="A13" s="66"/>
      <c r="B13" s="238">
        <v>504</v>
      </c>
      <c r="C13" s="46" t="s">
        <v>241</v>
      </c>
      <c r="D13" s="237" t="s">
        <v>108</v>
      </c>
      <c r="E13" s="475">
        <v>350</v>
      </c>
      <c r="F13" s="475">
        <v>300</v>
      </c>
      <c r="G13" s="476">
        <f t="shared" si="0"/>
        <v>85.714285714285708</v>
      </c>
    </row>
    <row r="14" spans="1:8" x14ac:dyDescent="0.25">
      <c r="A14" s="239"/>
      <c r="B14" s="238" t="s">
        <v>243</v>
      </c>
      <c r="C14" s="46" t="s">
        <v>242</v>
      </c>
      <c r="D14" s="240" t="s">
        <v>108</v>
      </c>
      <c r="E14" s="475">
        <v>200</v>
      </c>
      <c r="F14" s="475">
        <v>200</v>
      </c>
      <c r="G14" s="476">
        <f t="shared" si="0"/>
        <v>100</v>
      </c>
    </row>
    <row r="15" spans="1:8" x14ac:dyDescent="0.25">
      <c r="A15" s="239"/>
      <c r="B15" s="238"/>
      <c r="C15" s="46" t="s">
        <v>109</v>
      </c>
      <c r="D15" s="46" t="s">
        <v>110</v>
      </c>
      <c r="E15" s="477">
        <v>350</v>
      </c>
      <c r="F15" s="477">
        <v>450</v>
      </c>
      <c r="G15" s="476">
        <f t="shared" si="0"/>
        <v>128.57142857142858</v>
      </c>
    </row>
    <row r="16" spans="1:8" x14ac:dyDescent="0.25">
      <c r="A16" s="239"/>
      <c r="B16" s="238"/>
      <c r="C16" s="241" t="s">
        <v>251</v>
      </c>
      <c r="D16" s="47" t="s">
        <v>115</v>
      </c>
      <c r="E16" s="477">
        <v>8</v>
      </c>
      <c r="F16" s="477">
        <v>8</v>
      </c>
      <c r="G16" s="476">
        <f t="shared" si="0"/>
        <v>100</v>
      </c>
    </row>
    <row r="17" spans="1:9" ht="26.25" x14ac:dyDescent="0.25">
      <c r="A17" s="239"/>
      <c r="B17" s="243" t="s">
        <v>119</v>
      </c>
      <c r="C17" s="244" t="s">
        <v>254</v>
      </c>
      <c r="D17" s="245" t="s">
        <v>244</v>
      </c>
      <c r="E17" s="477">
        <v>71727</v>
      </c>
      <c r="F17" s="477">
        <v>73500</v>
      </c>
      <c r="G17" s="476">
        <f t="shared" si="0"/>
        <v>102.47187251662554</v>
      </c>
      <c r="H17" s="19"/>
      <c r="I17" s="18"/>
    </row>
    <row r="18" spans="1:9" x14ac:dyDescent="0.25">
      <c r="A18" s="239"/>
      <c r="B18" s="242">
        <v>501</v>
      </c>
      <c r="C18" s="46" t="s">
        <v>118</v>
      </c>
      <c r="D18" s="47" t="s">
        <v>117</v>
      </c>
      <c r="E18" s="477">
        <v>33412</v>
      </c>
      <c r="F18" s="477">
        <v>37035</v>
      </c>
      <c r="G18" s="476">
        <f t="shared" ref="G18" si="1">(F18*100)/E18</f>
        <v>110.84340955345385</v>
      </c>
      <c r="H18" s="19"/>
      <c r="I18" s="18"/>
    </row>
    <row r="19" spans="1:9" ht="15.75" thickBot="1" x14ac:dyDescent="0.3">
      <c r="A19" s="239"/>
      <c r="B19" s="246"/>
      <c r="C19" s="247" t="s">
        <v>269</v>
      </c>
      <c r="D19" s="248" t="s">
        <v>120</v>
      </c>
      <c r="E19" s="477">
        <v>200</v>
      </c>
      <c r="F19" s="477">
        <v>200</v>
      </c>
      <c r="G19" s="478">
        <f t="shared" si="0"/>
        <v>100</v>
      </c>
    </row>
    <row r="20" spans="1:9" ht="16.5" thickBot="1" x14ac:dyDescent="0.3">
      <c r="A20" s="580" t="s">
        <v>16</v>
      </c>
      <c r="B20" s="581"/>
      <c r="C20" s="582"/>
      <c r="D20" s="249"/>
      <c r="E20" s="479">
        <f>E11+E8</f>
        <v>106247</v>
      </c>
      <c r="F20" s="479">
        <f>F11+F8</f>
        <v>112243</v>
      </c>
      <c r="G20" s="480">
        <f>(F20*100)/E20</f>
        <v>105.6434534622154</v>
      </c>
    </row>
    <row r="21" spans="1:9" x14ac:dyDescent="0.25">
      <c r="E21" s="24"/>
      <c r="F21" s="543"/>
      <c r="G21" s="28"/>
    </row>
    <row r="72" ht="15" customHeight="1" x14ac:dyDescent="0.25"/>
    <row r="73" ht="15" customHeight="1" x14ac:dyDescent="0.25"/>
    <row r="75" ht="15" customHeight="1" x14ac:dyDescent="0.25"/>
    <row r="76" ht="15" customHeight="1" x14ac:dyDescent="0.25"/>
    <row r="77" ht="15" customHeight="1" x14ac:dyDescent="0.25"/>
  </sheetData>
  <mergeCells count="3">
    <mergeCell ref="B8:C8"/>
    <mergeCell ref="B11:C11"/>
    <mergeCell ref="A20:C20"/>
  </mergeCells>
  <pageMargins left="0.31496062992125984" right="0" top="0.39370078740157483" bottom="0.19685039370078741" header="0" footer="0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4"/>
  <sheetViews>
    <sheetView zoomScaleNormal="100" workbookViewId="0">
      <selection activeCell="C7" sqref="C7"/>
    </sheetView>
  </sheetViews>
  <sheetFormatPr defaultRowHeight="15" x14ac:dyDescent="0.25"/>
  <cols>
    <col min="1" max="2" width="12.7109375" customWidth="1"/>
    <col min="3" max="3" width="55" customWidth="1"/>
    <col min="4" max="4" width="46.42578125" customWidth="1"/>
    <col min="5" max="7" width="14.7109375" customWidth="1"/>
  </cols>
  <sheetData>
    <row r="1" spans="1:9" ht="18" x14ac:dyDescent="0.25">
      <c r="A1" s="4" t="s">
        <v>121</v>
      </c>
      <c r="B1" s="3"/>
      <c r="C1" s="5"/>
      <c r="D1" s="3"/>
    </row>
    <row r="2" spans="1:9" ht="16.5" thickBot="1" x14ac:dyDescent="0.3">
      <c r="A2" s="3"/>
      <c r="B2" s="4"/>
      <c r="C2" s="4"/>
      <c r="D2" s="3"/>
      <c r="G2" s="16" t="s">
        <v>285</v>
      </c>
    </row>
    <row r="3" spans="1:9" x14ac:dyDescent="0.25">
      <c r="A3" s="133" t="s">
        <v>1</v>
      </c>
      <c r="B3" s="135" t="s">
        <v>2</v>
      </c>
      <c r="C3" s="134" t="s">
        <v>3</v>
      </c>
      <c r="D3" s="136"/>
      <c r="E3" s="34" t="s">
        <v>4</v>
      </c>
      <c r="F3" s="532" t="s">
        <v>213</v>
      </c>
      <c r="G3" s="37"/>
    </row>
    <row r="4" spans="1:9" x14ac:dyDescent="0.25">
      <c r="A4" s="137" t="s">
        <v>5</v>
      </c>
      <c r="B4" s="139" t="s">
        <v>6</v>
      </c>
      <c r="C4" s="138" t="s">
        <v>7</v>
      </c>
      <c r="D4" s="140" t="s">
        <v>8</v>
      </c>
      <c r="E4" s="35" t="s">
        <v>235</v>
      </c>
      <c r="F4" s="533" t="s">
        <v>204</v>
      </c>
      <c r="G4" s="38" t="s">
        <v>341</v>
      </c>
    </row>
    <row r="5" spans="1:9" ht="15.75" thickBot="1" x14ac:dyDescent="0.3">
      <c r="A5" s="250" t="s">
        <v>9</v>
      </c>
      <c r="B5" s="143" t="s">
        <v>10</v>
      </c>
      <c r="C5" s="150"/>
      <c r="D5" s="144"/>
      <c r="E5" s="36" t="s">
        <v>320</v>
      </c>
      <c r="F5" s="534" t="s">
        <v>340</v>
      </c>
      <c r="G5" s="39" t="s">
        <v>214</v>
      </c>
    </row>
    <row r="6" spans="1:9" ht="15.75" x14ac:dyDescent="0.25">
      <c r="A6" s="251" t="s">
        <v>11</v>
      </c>
      <c r="B6" s="252"/>
      <c r="C6" s="252"/>
      <c r="D6" s="252"/>
      <c r="E6" s="48"/>
      <c r="F6" s="544"/>
      <c r="G6" s="345"/>
    </row>
    <row r="7" spans="1:9" x14ac:dyDescent="0.25">
      <c r="A7" s="128" t="s">
        <v>122</v>
      </c>
      <c r="B7" s="253" t="s">
        <v>345</v>
      </c>
      <c r="C7" s="253"/>
      <c r="D7" s="254"/>
      <c r="E7" s="481">
        <f>SUM(E8:E26)</f>
        <v>23800</v>
      </c>
      <c r="F7" s="481">
        <f>SUM(F8:F26)</f>
        <v>29826</v>
      </c>
      <c r="G7" s="450">
        <f>(F7*100)/E7</f>
        <v>125.31932773109244</v>
      </c>
    </row>
    <row r="8" spans="1:9" x14ac:dyDescent="0.25">
      <c r="A8" s="128"/>
      <c r="B8" s="255">
        <v>611</v>
      </c>
      <c r="C8" s="176" t="s">
        <v>123</v>
      </c>
      <c r="D8" s="88" t="s">
        <v>124</v>
      </c>
      <c r="E8" s="460">
        <v>600</v>
      </c>
      <c r="F8" s="460">
        <v>600</v>
      </c>
      <c r="G8" s="452">
        <f t="shared" ref="G8:G26" si="0">(F8*100)/E8</f>
        <v>100</v>
      </c>
    </row>
    <row r="9" spans="1:9" x14ac:dyDescent="0.25">
      <c r="A9" s="128"/>
      <c r="B9" s="255">
        <v>619</v>
      </c>
      <c r="C9" s="176" t="s">
        <v>291</v>
      </c>
      <c r="D9" s="88" t="s">
        <v>124</v>
      </c>
      <c r="E9" s="460">
        <v>700</v>
      </c>
      <c r="F9" s="460">
        <v>700</v>
      </c>
      <c r="G9" s="452">
        <f t="shared" si="0"/>
        <v>100</v>
      </c>
    </row>
    <row r="10" spans="1:9" x14ac:dyDescent="0.25">
      <c r="A10" s="128"/>
      <c r="B10" s="90" t="s">
        <v>125</v>
      </c>
      <c r="C10" s="176" t="s">
        <v>233</v>
      </c>
      <c r="D10" s="256" t="s">
        <v>126</v>
      </c>
      <c r="E10" s="460">
        <v>1000</v>
      </c>
      <c r="F10" s="460">
        <v>900</v>
      </c>
      <c r="G10" s="452">
        <f t="shared" si="0"/>
        <v>90</v>
      </c>
    </row>
    <row r="11" spans="1:9" x14ac:dyDescent="0.25">
      <c r="A11" s="128"/>
      <c r="B11" s="90" t="s">
        <v>346</v>
      </c>
      <c r="C11" s="176" t="s">
        <v>347</v>
      </c>
      <c r="D11" s="256" t="s">
        <v>126</v>
      </c>
      <c r="E11" s="460">
        <v>0</v>
      </c>
      <c r="F11" s="460">
        <v>100</v>
      </c>
      <c r="G11" s="462" t="s">
        <v>303</v>
      </c>
    </row>
    <row r="12" spans="1:9" x14ac:dyDescent="0.25">
      <c r="A12" s="89"/>
      <c r="B12" s="90" t="s">
        <v>127</v>
      </c>
      <c r="C12" s="176" t="s">
        <v>128</v>
      </c>
      <c r="D12" s="256" t="s">
        <v>129</v>
      </c>
      <c r="E12" s="460">
        <v>4174</v>
      </c>
      <c r="F12" s="460">
        <v>4200</v>
      </c>
      <c r="G12" s="452">
        <f t="shared" si="0"/>
        <v>100.62290368950647</v>
      </c>
      <c r="I12" s="364"/>
    </row>
    <row r="13" spans="1:9" ht="15" customHeight="1" x14ac:dyDescent="0.25">
      <c r="A13" s="89"/>
      <c r="B13" s="90" t="s">
        <v>324</v>
      </c>
      <c r="C13" s="88" t="s">
        <v>130</v>
      </c>
      <c r="D13" s="176" t="s">
        <v>131</v>
      </c>
      <c r="E13" s="460">
        <v>200</v>
      </c>
      <c r="F13" s="460">
        <v>250</v>
      </c>
      <c r="G13" s="452">
        <f t="shared" si="0"/>
        <v>125</v>
      </c>
    </row>
    <row r="14" spans="1:9" ht="15" customHeight="1" x14ac:dyDescent="0.25">
      <c r="A14" s="89"/>
      <c r="B14" s="90"/>
      <c r="C14" s="88" t="s">
        <v>331</v>
      </c>
      <c r="D14" s="176" t="s">
        <v>332</v>
      </c>
      <c r="E14" s="460">
        <v>150</v>
      </c>
      <c r="F14" s="460">
        <v>100</v>
      </c>
      <c r="G14" s="452">
        <f t="shared" si="0"/>
        <v>66.666666666666671</v>
      </c>
    </row>
    <row r="15" spans="1:9" x14ac:dyDescent="0.25">
      <c r="A15" s="89"/>
      <c r="B15" s="503"/>
      <c r="C15" s="88" t="s">
        <v>132</v>
      </c>
      <c r="D15" s="88" t="s">
        <v>133</v>
      </c>
      <c r="E15" s="460">
        <v>450</v>
      </c>
      <c r="F15" s="460">
        <v>450</v>
      </c>
      <c r="G15" s="452">
        <f t="shared" si="0"/>
        <v>100</v>
      </c>
    </row>
    <row r="16" spans="1:9" x14ac:dyDescent="0.25">
      <c r="A16" s="89"/>
      <c r="B16" s="503"/>
      <c r="C16" s="176" t="s">
        <v>134</v>
      </c>
      <c r="D16" s="88" t="s">
        <v>135</v>
      </c>
      <c r="E16" s="460">
        <v>450</v>
      </c>
      <c r="F16" s="460">
        <v>450</v>
      </c>
      <c r="G16" s="452">
        <f t="shared" si="0"/>
        <v>100</v>
      </c>
    </row>
    <row r="17" spans="1:8" x14ac:dyDescent="0.25">
      <c r="A17" s="128"/>
      <c r="B17" s="504"/>
      <c r="C17" s="176" t="s">
        <v>136</v>
      </c>
      <c r="D17" s="176" t="s">
        <v>137</v>
      </c>
      <c r="E17" s="460">
        <v>700</v>
      </c>
      <c r="F17" s="460">
        <v>700</v>
      </c>
      <c r="G17" s="452">
        <f t="shared" si="0"/>
        <v>100</v>
      </c>
    </row>
    <row r="18" spans="1:8" x14ac:dyDescent="0.25">
      <c r="A18" s="128"/>
      <c r="B18" s="504"/>
      <c r="C18" s="176" t="s">
        <v>307</v>
      </c>
      <c r="D18" s="176" t="s">
        <v>297</v>
      </c>
      <c r="E18" s="460">
        <v>650</v>
      </c>
      <c r="F18" s="460">
        <v>1050</v>
      </c>
      <c r="G18" s="452">
        <f t="shared" si="0"/>
        <v>161.53846153846155</v>
      </c>
    </row>
    <row r="19" spans="1:8" x14ac:dyDescent="0.25">
      <c r="A19" s="89"/>
      <c r="B19" s="505"/>
      <c r="C19" s="176" t="s">
        <v>292</v>
      </c>
      <c r="D19" s="176" t="s">
        <v>138</v>
      </c>
      <c r="E19" s="460">
        <v>3376</v>
      </c>
      <c r="F19" s="460">
        <v>4376</v>
      </c>
      <c r="G19" s="452">
        <f t="shared" si="0"/>
        <v>129.62085308056871</v>
      </c>
      <c r="H19" s="400"/>
    </row>
    <row r="20" spans="1:8" x14ac:dyDescent="0.25">
      <c r="A20" s="89"/>
      <c r="B20" s="503" t="s">
        <v>306</v>
      </c>
      <c r="C20" s="176" t="s">
        <v>298</v>
      </c>
      <c r="D20" s="176" t="s">
        <v>138</v>
      </c>
      <c r="E20" s="460">
        <v>2000</v>
      </c>
      <c r="F20" s="460">
        <v>2500</v>
      </c>
      <c r="G20" s="452">
        <f t="shared" si="0"/>
        <v>125</v>
      </c>
    </row>
    <row r="21" spans="1:8" s="13" customFormat="1" x14ac:dyDescent="0.25">
      <c r="A21" s="89"/>
      <c r="B21" s="506" t="s">
        <v>325</v>
      </c>
      <c r="C21" s="176" t="s">
        <v>355</v>
      </c>
      <c r="D21" s="176" t="s">
        <v>138</v>
      </c>
      <c r="E21" s="460">
        <v>150</v>
      </c>
      <c r="F21" s="460">
        <v>150</v>
      </c>
      <c r="G21" s="452">
        <f t="shared" si="0"/>
        <v>100</v>
      </c>
    </row>
    <row r="22" spans="1:8" s="13" customFormat="1" x14ac:dyDescent="0.25">
      <c r="A22" s="89"/>
      <c r="B22" s="506" t="s">
        <v>326</v>
      </c>
      <c r="C22" s="176" t="s">
        <v>327</v>
      </c>
      <c r="D22" s="176" t="s">
        <v>138</v>
      </c>
      <c r="E22" s="460">
        <v>300</v>
      </c>
      <c r="F22" s="460">
        <v>600</v>
      </c>
      <c r="G22" s="452">
        <f t="shared" si="0"/>
        <v>200</v>
      </c>
    </row>
    <row r="23" spans="1:8" x14ac:dyDescent="0.25">
      <c r="A23" s="257"/>
      <c r="B23" s="90" t="s">
        <v>217</v>
      </c>
      <c r="C23" s="176" t="s">
        <v>225</v>
      </c>
      <c r="D23" s="176" t="s">
        <v>131</v>
      </c>
      <c r="E23" s="460">
        <v>5500</v>
      </c>
      <c r="F23" s="460">
        <v>9000</v>
      </c>
      <c r="G23" s="452">
        <f t="shared" si="0"/>
        <v>163.63636363636363</v>
      </c>
    </row>
    <row r="24" spans="1:8" ht="27.75" customHeight="1" x14ac:dyDescent="0.25">
      <c r="A24" s="257"/>
      <c r="B24" s="90"/>
      <c r="C24" s="520" t="s">
        <v>337</v>
      </c>
      <c r="D24" s="258" t="s">
        <v>247</v>
      </c>
      <c r="E24" s="557">
        <v>400</v>
      </c>
      <c r="F24" s="557">
        <v>400</v>
      </c>
      <c r="G24" s="521">
        <f t="shared" si="0"/>
        <v>100</v>
      </c>
      <c r="H24" s="13"/>
    </row>
    <row r="25" spans="1:8" ht="15" customHeight="1" x14ac:dyDescent="0.25">
      <c r="A25" s="257"/>
      <c r="B25" s="90" t="s">
        <v>309</v>
      </c>
      <c r="C25" s="176" t="s">
        <v>310</v>
      </c>
      <c r="D25" s="176" t="s">
        <v>138</v>
      </c>
      <c r="E25" s="460">
        <v>600</v>
      </c>
      <c r="F25" s="460">
        <v>900</v>
      </c>
      <c r="G25" s="452">
        <f t="shared" si="0"/>
        <v>150</v>
      </c>
      <c r="H25" s="13"/>
    </row>
    <row r="26" spans="1:8" x14ac:dyDescent="0.25">
      <c r="A26" s="89"/>
      <c r="B26" s="90" t="s">
        <v>308</v>
      </c>
      <c r="C26" s="176" t="s">
        <v>293</v>
      </c>
      <c r="D26" s="88" t="s">
        <v>135</v>
      </c>
      <c r="E26" s="460">
        <v>2400</v>
      </c>
      <c r="F26" s="460">
        <v>2400</v>
      </c>
      <c r="G26" s="452">
        <f t="shared" si="0"/>
        <v>100</v>
      </c>
      <c r="H26" s="13"/>
    </row>
    <row r="27" spans="1:8" s="13" customFormat="1" x14ac:dyDescent="0.25">
      <c r="A27" s="89"/>
      <c r="B27" s="90"/>
      <c r="C27" s="176"/>
      <c r="D27" s="88"/>
      <c r="E27" s="460"/>
      <c r="F27" s="460"/>
      <c r="G27" s="452"/>
    </row>
    <row r="28" spans="1:8" x14ac:dyDescent="0.25">
      <c r="A28" s="128" t="s">
        <v>139</v>
      </c>
      <c r="B28" s="253" t="s">
        <v>200</v>
      </c>
      <c r="C28" s="259"/>
      <c r="D28" s="259"/>
      <c r="E28" s="449">
        <f>SUM(E29:E32)</f>
        <v>1105</v>
      </c>
      <c r="F28" s="449">
        <f>SUM(F29:F32)</f>
        <v>1105</v>
      </c>
      <c r="G28" s="450">
        <f>(F28*100)/E28</f>
        <v>100</v>
      </c>
    </row>
    <row r="29" spans="1:8" ht="15" customHeight="1" x14ac:dyDescent="0.25">
      <c r="A29" s="587"/>
      <c r="B29" s="595"/>
      <c r="C29" s="591" t="s">
        <v>231</v>
      </c>
      <c r="D29" s="593" t="s">
        <v>141</v>
      </c>
      <c r="E29" s="585">
        <v>105</v>
      </c>
      <c r="F29" s="585">
        <v>105</v>
      </c>
      <c r="G29" s="583">
        <f t="shared" ref="G29:G32" si="1">(F29*100)/E29</f>
        <v>100</v>
      </c>
    </row>
    <row r="30" spans="1:8" x14ac:dyDescent="0.25">
      <c r="A30" s="588"/>
      <c r="B30" s="596"/>
      <c r="C30" s="592"/>
      <c r="D30" s="594"/>
      <c r="E30" s="586"/>
      <c r="F30" s="586"/>
      <c r="G30" s="584"/>
    </row>
    <row r="31" spans="1:8" x14ac:dyDescent="0.25">
      <c r="A31" s="89"/>
      <c r="B31" s="90" t="s">
        <v>142</v>
      </c>
      <c r="C31" s="176" t="s">
        <v>232</v>
      </c>
      <c r="D31" s="176" t="s">
        <v>141</v>
      </c>
      <c r="E31" s="460">
        <v>800</v>
      </c>
      <c r="F31" s="460">
        <v>800</v>
      </c>
      <c r="G31" s="452">
        <f t="shared" si="1"/>
        <v>100</v>
      </c>
    </row>
    <row r="32" spans="1:8" ht="15.75" thickBot="1" x14ac:dyDescent="0.3">
      <c r="A32" s="102"/>
      <c r="B32" s="91"/>
      <c r="C32" s="61" t="s">
        <v>143</v>
      </c>
      <c r="D32" s="92" t="s">
        <v>135</v>
      </c>
      <c r="E32" s="461">
        <v>200</v>
      </c>
      <c r="F32" s="461">
        <v>200</v>
      </c>
      <c r="G32" s="457">
        <f t="shared" si="1"/>
        <v>100</v>
      </c>
    </row>
    <row r="33" spans="1:8" ht="16.5" thickBot="1" x14ac:dyDescent="0.3">
      <c r="A33" s="589" t="s">
        <v>16</v>
      </c>
      <c r="B33" s="590"/>
      <c r="C33" s="590"/>
      <c r="D33" s="95"/>
      <c r="E33" s="458">
        <f>E7+E28</f>
        <v>24905</v>
      </c>
      <c r="F33" s="458">
        <f>F7+F28</f>
        <v>30931</v>
      </c>
      <c r="G33" s="459">
        <f>(F33*100)/E33</f>
        <v>124.19594458943988</v>
      </c>
      <c r="H33" s="22"/>
    </row>
    <row r="34" spans="1:8" x14ac:dyDescent="0.25">
      <c r="A34" s="11"/>
      <c r="B34" s="11"/>
      <c r="C34" s="11"/>
      <c r="D34" s="11"/>
      <c r="E34" s="24"/>
      <c r="F34" s="545"/>
      <c r="G34" s="27"/>
      <c r="H34" s="18"/>
    </row>
  </sheetData>
  <mergeCells count="8">
    <mergeCell ref="G29:G30"/>
    <mergeCell ref="F29:F30"/>
    <mergeCell ref="A29:A30"/>
    <mergeCell ref="A33:C33"/>
    <mergeCell ref="C29:C30"/>
    <mergeCell ref="D29:D30"/>
    <mergeCell ref="E29:E30"/>
    <mergeCell ref="B29:B30"/>
  </mergeCells>
  <printOptions horizontalCentered="1"/>
  <pageMargins left="0.51181102362204722" right="0" top="0.19685039370078741" bottom="0.19685039370078741" header="0" footer="0"/>
  <pageSetup paperSize="9"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H24"/>
  <sheetViews>
    <sheetView workbookViewId="0">
      <selection activeCell="K31" sqref="K31"/>
    </sheetView>
  </sheetViews>
  <sheetFormatPr defaultRowHeight="15" x14ac:dyDescent="0.25"/>
  <cols>
    <col min="1" max="1" width="11.42578125" customWidth="1"/>
    <col min="2" max="2" width="12.7109375" customWidth="1"/>
    <col min="3" max="3" width="46" customWidth="1"/>
    <col min="4" max="4" width="44.85546875" customWidth="1"/>
    <col min="5" max="6" width="13.28515625" customWidth="1"/>
    <col min="7" max="7" width="14.7109375" customWidth="1"/>
  </cols>
  <sheetData>
    <row r="2" spans="1:8" ht="15.75" x14ac:dyDescent="0.25">
      <c r="A2" s="1" t="s">
        <v>144</v>
      </c>
    </row>
    <row r="3" spans="1:8" ht="15.75" thickBot="1" x14ac:dyDescent="0.3">
      <c r="G3" s="16" t="s">
        <v>286</v>
      </c>
      <c r="H3" s="13"/>
    </row>
    <row r="4" spans="1:8" ht="14.1" customHeight="1" x14ac:dyDescent="0.25">
      <c r="A4" s="260" t="s">
        <v>1</v>
      </c>
      <c r="B4" s="220" t="s">
        <v>2</v>
      </c>
      <c r="C4" s="221" t="s">
        <v>3</v>
      </c>
      <c r="D4" s="261"/>
      <c r="E4" s="34" t="s">
        <v>4</v>
      </c>
      <c r="F4" s="532" t="s">
        <v>213</v>
      </c>
      <c r="G4" s="37"/>
    </row>
    <row r="5" spans="1:8" ht="14.1" customHeight="1" x14ac:dyDescent="0.25">
      <c r="A5" s="262" t="s">
        <v>5</v>
      </c>
      <c r="B5" s="223" t="s">
        <v>6</v>
      </c>
      <c r="C5" s="224" t="s">
        <v>7</v>
      </c>
      <c r="D5" s="225" t="s">
        <v>8</v>
      </c>
      <c r="E5" s="35" t="s">
        <v>235</v>
      </c>
      <c r="F5" s="533" t="s">
        <v>204</v>
      </c>
      <c r="G5" s="38" t="s">
        <v>341</v>
      </c>
    </row>
    <row r="6" spans="1:8" ht="14.1" customHeight="1" thickBot="1" x14ac:dyDescent="0.3">
      <c r="A6" s="263" t="s">
        <v>9</v>
      </c>
      <c r="B6" s="227" t="s">
        <v>10</v>
      </c>
      <c r="C6" s="228"/>
      <c r="D6" s="229"/>
      <c r="E6" s="36" t="s">
        <v>320</v>
      </c>
      <c r="F6" s="534" t="s">
        <v>340</v>
      </c>
      <c r="G6" s="38" t="s">
        <v>214</v>
      </c>
    </row>
    <row r="7" spans="1:8" ht="15.75" x14ac:dyDescent="0.25">
      <c r="A7" s="264" t="s">
        <v>11</v>
      </c>
      <c r="B7" s="265"/>
      <c r="C7" s="266"/>
      <c r="D7" s="267"/>
      <c r="E7" s="275"/>
      <c r="F7" s="546"/>
      <c r="G7" s="342"/>
    </row>
    <row r="8" spans="1:8" ht="15" customHeight="1" x14ac:dyDescent="0.25">
      <c r="A8" s="268" t="s">
        <v>271</v>
      </c>
      <c r="B8" s="597" t="s">
        <v>270</v>
      </c>
      <c r="C8" s="598"/>
      <c r="D8" s="269"/>
      <c r="E8" s="395">
        <f>E9+E18+E13+E16</f>
        <v>2505</v>
      </c>
      <c r="F8" s="547">
        <f>F9+F18+F13+F16</f>
        <v>2875</v>
      </c>
      <c r="G8" s="343">
        <f>(F8*100)/E8</f>
        <v>114.77045908183632</v>
      </c>
    </row>
    <row r="9" spans="1:8" ht="15" customHeight="1" x14ac:dyDescent="0.25">
      <c r="A9" s="270"/>
      <c r="B9" s="271"/>
      <c r="C9" s="272"/>
      <c r="D9" s="273" t="s">
        <v>145</v>
      </c>
      <c r="E9" s="385">
        <f>SUM(E10:E10)</f>
        <v>1160</v>
      </c>
      <c r="F9" s="464">
        <f>SUM(F10:F10)</f>
        <v>1310</v>
      </c>
      <c r="G9" s="343">
        <f>(F9*100)/E9</f>
        <v>112.93103448275862</v>
      </c>
    </row>
    <row r="10" spans="1:8" ht="15" customHeight="1" x14ac:dyDescent="0.25">
      <c r="A10" s="270"/>
      <c r="B10" s="271"/>
      <c r="C10" s="362" t="s">
        <v>342</v>
      </c>
      <c r="D10" s="379"/>
      <c r="E10" s="383">
        <v>1160</v>
      </c>
      <c r="F10" s="548">
        <v>1310</v>
      </c>
      <c r="G10" s="341">
        <f t="shared" ref="G10:G20" si="0">(F10*100)/E10</f>
        <v>112.93103448275862</v>
      </c>
    </row>
    <row r="11" spans="1:8" ht="15" customHeight="1" x14ac:dyDescent="0.25">
      <c r="A11" s="270"/>
      <c r="B11" s="271"/>
      <c r="C11" s="362"/>
      <c r="D11" s="516"/>
      <c r="E11" s="383"/>
      <c r="F11" s="548"/>
      <c r="G11" s="341"/>
    </row>
    <row r="12" spans="1:8" ht="15" customHeight="1" x14ac:dyDescent="0.25">
      <c r="A12" s="270"/>
      <c r="B12" s="271"/>
      <c r="C12" s="362"/>
      <c r="D12" s="274"/>
      <c r="E12" s="383"/>
      <c r="F12" s="548"/>
      <c r="G12" s="384"/>
    </row>
    <row r="13" spans="1:8" ht="15" customHeight="1" x14ac:dyDescent="0.25">
      <c r="A13" s="270"/>
      <c r="B13" s="271"/>
      <c r="C13" s="362" t="s">
        <v>301</v>
      </c>
      <c r="D13" s="273" t="s">
        <v>313</v>
      </c>
      <c r="E13" s="385">
        <f>SUM(E14)</f>
        <v>1100</v>
      </c>
      <c r="F13" s="464">
        <f>SUM(F14)</f>
        <v>1320</v>
      </c>
      <c r="G13" s="343">
        <f t="shared" si="0"/>
        <v>120</v>
      </c>
    </row>
    <row r="14" spans="1:8" ht="15" customHeight="1" x14ac:dyDescent="0.25">
      <c r="A14" s="270"/>
      <c r="B14" s="271"/>
      <c r="C14" s="362"/>
      <c r="D14" s="274"/>
      <c r="E14" s="383">
        <v>1100</v>
      </c>
      <c r="F14" s="548">
        <v>1320</v>
      </c>
      <c r="G14" s="341">
        <f t="shared" si="0"/>
        <v>120</v>
      </c>
    </row>
    <row r="15" spans="1:8" ht="15" customHeight="1" x14ac:dyDescent="0.25">
      <c r="A15" s="270"/>
      <c r="B15" s="271"/>
      <c r="C15" s="362"/>
      <c r="D15" s="381"/>
      <c r="E15" s="383"/>
      <c r="F15" s="548"/>
      <c r="G15" s="341"/>
    </row>
    <row r="16" spans="1:8" ht="15" customHeight="1" x14ac:dyDescent="0.25">
      <c r="A16" s="270"/>
      <c r="B16" s="271"/>
      <c r="C16" s="379" t="s">
        <v>315</v>
      </c>
      <c r="D16" s="380" t="s">
        <v>314</v>
      </c>
      <c r="E16" s="464">
        <v>200</v>
      </c>
      <c r="F16" s="464">
        <v>200</v>
      </c>
      <c r="G16" s="343">
        <f>(F16*100)/E16</f>
        <v>100</v>
      </c>
    </row>
    <row r="17" spans="1:8" ht="15" customHeight="1" x14ac:dyDescent="0.25">
      <c r="A17" s="270"/>
      <c r="B17" s="271"/>
      <c r="C17" s="362"/>
      <c r="D17" s="274"/>
      <c r="E17" s="383"/>
      <c r="F17" s="548"/>
      <c r="G17" s="341"/>
    </row>
    <row r="18" spans="1:8" ht="15" customHeight="1" x14ac:dyDescent="0.25">
      <c r="A18" s="270"/>
      <c r="B18" s="271"/>
      <c r="C18" s="362"/>
      <c r="D18" s="273" t="s">
        <v>150</v>
      </c>
      <c r="E18" s="385">
        <f>SUM(E19)</f>
        <v>45</v>
      </c>
      <c r="F18" s="464">
        <f>SUM(F19)</f>
        <v>45</v>
      </c>
      <c r="G18" s="343">
        <f t="shared" si="0"/>
        <v>100</v>
      </c>
    </row>
    <row r="19" spans="1:8" ht="15" customHeight="1" thickBot="1" x14ac:dyDescent="0.3">
      <c r="A19" s="270"/>
      <c r="B19" s="271"/>
      <c r="C19" s="362" t="s">
        <v>299</v>
      </c>
      <c r="D19" s="273" t="s">
        <v>300</v>
      </c>
      <c r="E19" s="383">
        <v>45</v>
      </c>
      <c r="F19" s="548">
        <v>45</v>
      </c>
      <c r="G19" s="341">
        <f t="shared" si="0"/>
        <v>100</v>
      </c>
    </row>
    <row r="20" spans="1:8" ht="16.5" thickBot="1" x14ac:dyDescent="0.3">
      <c r="A20" s="599" t="s">
        <v>16</v>
      </c>
      <c r="B20" s="600"/>
      <c r="C20" s="601"/>
      <c r="D20" s="363"/>
      <c r="E20" s="394">
        <f>E8</f>
        <v>2505</v>
      </c>
      <c r="F20" s="479">
        <f>F8</f>
        <v>2875</v>
      </c>
      <c r="G20" s="396">
        <f t="shared" si="0"/>
        <v>114.77045908183632</v>
      </c>
      <c r="H20" s="22"/>
    </row>
    <row r="21" spans="1:8" ht="27.75" customHeight="1" x14ac:dyDescent="0.25">
      <c r="A21" s="11"/>
      <c r="B21" s="11"/>
      <c r="C21" s="11"/>
      <c r="D21" s="11"/>
      <c r="E21" s="192"/>
      <c r="F21" s="545"/>
      <c r="G21" s="27"/>
      <c r="H21" s="18"/>
    </row>
    <row r="22" spans="1:8" ht="12.95" customHeight="1" x14ac:dyDescent="0.25"/>
    <row r="23" spans="1:8" ht="12.95" customHeight="1" x14ac:dyDescent="0.25"/>
    <row r="24" spans="1:8" ht="12.95" customHeight="1" x14ac:dyDescent="0.25"/>
  </sheetData>
  <mergeCells count="2">
    <mergeCell ref="B8:C8"/>
    <mergeCell ref="A20:C20"/>
  </mergeCells>
  <printOptions horizontalCentered="1"/>
  <pageMargins left="0.51181102362204722" right="0" top="0.19685039370078741" bottom="0" header="0" footer="0"/>
  <pageSetup paperSize="9" scale="8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34"/>
  <sheetViews>
    <sheetView workbookViewId="0">
      <selection activeCell="G24" sqref="G24"/>
    </sheetView>
  </sheetViews>
  <sheetFormatPr defaultRowHeight="15" x14ac:dyDescent="0.25"/>
  <cols>
    <col min="1" max="2" width="12.7109375" customWidth="1"/>
    <col min="3" max="3" width="40.7109375" customWidth="1"/>
    <col min="4" max="4" width="41" customWidth="1"/>
    <col min="5" max="7" width="14.7109375" customWidth="1"/>
    <col min="13" max="13" width="18" style="510" customWidth="1"/>
  </cols>
  <sheetData>
    <row r="1" spans="1:8" ht="15.75" x14ac:dyDescent="0.25">
      <c r="A1" s="602" t="s">
        <v>152</v>
      </c>
      <c r="B1" s="602"/>
      <c r="C1" s="602"/>
      <c r="D1" s="602"/>
      <c r="H1" s="13"/>
    </row>
    <row r="2" spans="1:8" ht="16.5" thickBot="1" x14ac:dyDescent="0.3">
      <c r="A2" s="8"/>
      <c r="B2" s="8"/>
      <c r="C2" s="8"/>
      <c r="D2" s="8"/>
      <c r="G2" s="16" t="s">
        <v>287</v>
      </c>
    </row>
    <row r="3" spans="1:8" x14ac:dyDescent="0.25">
      <c r="A3" s="72" t="s">
        <v>1</v>
      </c>
      <c r="B3" s="34" t="s">
        <v>2</v>
      </c>
      <c r="C3" s="73" t="s">
        <v>3</v>
      </c>
      <c r="D3" s="51"/>
      <c r="E3" s="34" t="s">
        <v>4</v>
      </c>
      <c r="F3" s="532" t="s">
        <v>213</v>
      </c>
      <c r="G3" s="37"/>
    </row>
    <row r="4" spans="1:8" x14ac:dyDescent="0.25">
      <c r="A4" s="74" t="s">
        <v>5</v>
      </c>
      <c r="B4" s="35" t="s">
        <v>6</v>
      </c>
      <c r="C4" s="75" t="s">
        <v>7</v>
      </c>
      <c r="D4" s="54" t="s">
        <v>8</v>
      </c>
      <c r="E4" s="35" t="s">
        <v>235</v>
      </c>
      <c r="F4" s="533" t="s">
        <v>204</v>
      </c>
      <c r="G4" s="38" t="s">
        <v>341</v>
      </c>
    </row>
    <row r="5" spans="1:8" ht="15.75" thickBot="1" x14ac:dyDescent="0.3">
      <c r="A5" s="76" t="s">
        <v>9</v>
      </c>
      <c r="B5" s="36" t="s">
        <v>10</v>
      </c>
      <c r="C5" s="77"/>
      <c r="D5" s="78"/>
      <c r="E5" s="36" t="s">
        <v>320</v>
      </c>
      <c r="F5" s="534" t="s">
        <v>340</v>
      </c>
      <c r="G5" s="38" t="s">
        <v>214</v>
      </c>
    </row>
    <row r="6" spans="1:8" ht="15.75" x14ac:dyDescent="0.25">
      <c r="A6" s="276" t="s">
        <v>11</v>
      </c>
      <c r="B6" s="277"/>
      <c r="C6" s="278"/>
      <c r="D6" s="279"/>
      <c r="E6" s="280"/>
      <c r="F6" s="549"/>
      <c r="G6" s="342"/>
    </row>
    <row r="7" spans="1:8" x14ac:dyDescent="0.25">
      <c r="A7" s="281" t="s">
        <v>153</v>
      </c>
      <c r="B7" s="282" t="s">
        <v>203</v>
      </c>
      <c r="C7" s="126"/>
      <c r="D7" s="283"/>
      <c r="E7" s="482">
        <f>SUM(E8:E11)</f>
        <v>7490</v>
      </c>
      <c r="F7" s="482">
        <f>SUM(F8:F11)</f>
        <v>9215</v>
      </c>
      <c r="G7" s="483">
        <f>(F7*100)/E7</f>
        <v>123.03070761014686</v>
      </c>
      <c r="H7" s="13"/>
    </row>
    <row r="8" spans="1:8" x14ac:dyDescent="0.25">
      <c r="A8" s="284"/>
      <c r="B8" s="358"/>
      <c r="C8" s="359" t="s">
        <v>23</v>
      </c>
      <c r="D8" s="285" t="s">
        <v>154</v>
      </c>
      <c r="E8" s="484">
        <v>3950</v>
      </c>
      <c r="F8" s="484">
        <v>5675</v>
      </c>
      <c r="G8" s="485">
        <f t="shared" ref="G8:G15" si="0">(F8*100)/E8</f>
        <v>143.67088607594937</v>
      </c>
      <c r="H8" s="13"/>
    </row>
    <row r="9" spans="1:8" ht="27.75" customHeight="1" x14ac:dyDescent="0.25">
      <c r="A9" s="286"/>
      <c r="B9" s="360"/>
      <c r="C9" s="361" t="s">
        <v>305</v>
      </c>
      <c r="D9" s="285" t="s">
        <v>154</v>
      </c>
      <c r="E9" s="486">
        <v>3340</v>
      </c>
      <c r="F9" s="486">
        <v>3340</v>
      </c>
      <c r="G9" s="485">
        <f t="shared" si="0"/>
        <v>100</v>
      </c>
      <c r="H9" s="13"/>
    </row>
    <row r="10" spans="1:8" ht="27.75" customHeight="1" x14ac:dyDescent="0.25">
      <c r="A10" s="286"/>
      <c r="B10" s="360"/>
      <c r="C10" s="361" t="s">
        <v>328</v>
      </c>
      <c r="D10" s="285" t="s">
        <v>154</v>
      </c>
      <c r="E10" s="486">
        <v>20</v>
      </c>
      <c r="F10" s="486">
        <v>20</v>
      </c>
      <c r="G10" s="485">
        <f t="shared" si="0"/>
        <v>100</v>
      </c>
      <c r="H10" s="13"/>
    </row>
    <row r="11" spans="1:8" ht="42.75" customHeight="1" x14ac:dyDescent="0.25">
      <c r="A11" s="286"/>
      <c r="B11" s="360"/>
      <c r="C11" s="361" t="s">
        <v>338</v>
      </c>
      <c r="D11" s="285" t="s">
        <v>154</v>
      </c>
      <c r="E11" s="486">
        <v>180</v>
      </c>
      <c r="F11" s="486">
        <v>180</v>
      </c>
      <c r="G11" s="485">
        <f t="shared" si="0"/>
        <v>100</v>
      </c>
      <c r="H11" s="13"/>
    </row>
    <row r="12" spans="1:8" x14ac:dyDescent="0.25">
      <c r="A12" s="286"/>
      <c r="B12" s="382"/>
      <c r="C12" s="361"/>
      <c r="D12" s="285"/>
      <c r="E12" s="487"/>
      <c r="F12" s="487"/>
      <c r="G12" s="485"/>
      <c r="H12" s="393"/>
    </row>
    <row r="13" spans="1:8" x14ac:dyDescent="0.25">
      <c r="A13" s="287" t="s">
        <v>318</v>
      </c>
      <c r="B13" s="603" t="s">
        <v>317</v>
      </c>
      <c r="C13" s="604"/>
      <c r="D13" s="130"/>
      <c r="E13" s="488">
        <f>SUM(E14)</f>
        <v>650</v>
      </c>
      <c r="F13" s="488">
        <f>SUM(F14)</f>
        <v>650</v>
      </c>
      <c r="G13" s="483">
        <f t="shared" si="0"/>
        <v>100</v>
      </c>
      <c r="H13" s="13"/>
    </row>
    <row r="14" spans="1:8" ht="15.75" thickBot="1" x14ac:dyDescent="0.3">
      <c r="A14" s="288"/>
      <c r="B14" s="289"/>
      <c r="C14" s="290" t="s">
        <v>155</v>
      </c>
      <c r="D14" s="291" t="s">
        <v>156</v>
      </c>
      <c r="E14" s="489">
        <v>650</v>
      </c>
      <c r="F14" s="489">
        <v>650</v>
      </c>
      <c r="G14" s="490">
        <f t="shared" si="0"/>
        <v>100</v>
      </c>
      <c r="H14" s="13"/>
    </row>
    <row r="15" spans="1:8" ht="16.5" thickBot="1" x14ac:dyDescent="0.3">
      <c r="A15" s="568" t="s">
        <v>16</v>
      </c>
      <c r="B15" s="569"/>
      <c r="C15" s="570"/>
      <c r="D15" s="95"/>
      <c r="E15" s="491">
        <f>E13+E7</f>
        <v>8140</v>
      </c>
      <c r="F15" s="491">
        <f>F13+F7</f>
        <v>9865</v>
      </c>
      <c r="G15" s="459">
        <f t="shared" si="0"/>
        <v>121.19164619164619</v>
      </c>
      <c r="H15" s="13"/>
    </row>
    <row r="16" spans="1:8" ht="15.75" x14ac:dyDescent="0.25">
      <c r="A16" s="12"/>
      <c r="B16" s="12"/>
      <c r="C16" s="12"/>
      <c r="D16" s="12"/>
      <c r="E16" s="24"/>
      <c r="F16" s="545"/>
      <c r="G16" s="448"/>
    </row>
    <row r="17" spans="1:13" s="14" customFormat="1" ht="12.75" x14ac:dyDescent="0.2">
      <c r="A17" s="11"/>
      <c r="B17" s="15"/>
      <c r="C17" s="15"/>
      <c r="D17" s="15"/>
      <c r="M17" s="511"/>
    </row>
    <row r="28" spans="1:13" ht="19.5" customHeight="1" x14ac:dyDescent="0.25"/>
    <row r="29" spans="1:13" ht="15.75" customHeight="1" x14ac:dyDescent="0.25"/>
    <row r="30" spans="1:13" ht="15" customHeight="1" x14ac:dyDescent="0.25"/>
    <row r="31" spans="1:13" ht="18" customHeight="1" x14ac:dyDescent="0.25"/>
    <row r="32" spans="1:13" ht="15.75" customHeight="1" x14ac:dyDescent="0.25"/>
    <row r="33" ht="15.75" customHeight="1" x14ac:dyDescent="0.25"/>
    <row r="34" ht="15" customHeight="1" x14ac:dyDescent="0.25"/>
  </sheetData>
  <mergeCells count="3">
    <mergeCell ref="A1:D1"/>
    <mergeCell ref="B13:C13"/>
    <mergeCell ref="A15:C15"/>
  </mergeCells>
  <printOptions horizontalCentered="1"/>
  <pageMargins left="0.25" right="0.25" top="0.75" bottom="0.75" header="0.3" footer="0.3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O95"/>
  <sheetViews>
    <sheetView topLeftCell="A86" zoomScale="115" zoomScaleNormal="115" workbookViewId="0">
      <selection activeCell="J75" sqref="I75:J76"/>
    </sheetView>
  </sheetViews>
  <sheetFormatPr defaultRowHeight="15" x14ac:dyDescent="0.25"/>
  <cols>
    <col min="2" max="2" width="9.85546875" customWidth="1"/>
    <col min="3" max="3" width="48.7109375" customWidth="1"/>
    <col min="4" max="4" width="50.5703125" customWidth="1"/>
    <col min="5" max="5" width="14.7109375" style="13" customWidth="1"/>
    <col min="6" max="6" width="14.7109375" customWidth="1"/>
    <col min="7" max="7" width="14.7109375" style="13" customWidth="1"/>
    <col min="9" max="9" width="38.42578125" style="365" customWidth="1"/>
    <col min="10" max="15" width="9.140625" style="13"/>
  </cols>
  <sheetData>
    <row r="2" spans="1:12" ht="14.25" customHeight="1" thickBot="1" x14ac:dyDescent="0.3">
      <c r="A2" s="605" t="s">
        <v>157</v>
      </c>
      <c r="B2" s="605"/>
      <c r="C2" s="605"/>
      <c r="D2" s="605"/>
      <c r="E2" s="605"/>
      <c r="G2" s="391" t="s">
        <v>288</v>
      </c>
    </row>
    <row r="3" spans="1:12" ht="15" customHeight="1" x14ac:dyDescent="0.25">
      <c r="A3" s="260" t="s">
        <v>1</v>
      </c>
      <c r="B3" s="220" t="s">
        <v>2</v>
      </c>
      <c r="C3" s="221" t="s">
        <v>3</v>
      </c>
      <c r="D3" s="292"/>
      <c r="E3" s="34" t="s">
        <v>4</v>
      </c>
      <c r="F3" s="532" t="s">
        <v>213</v>
      </c>
      <c r="G3" s="37"/>
      <c r="H3" s="13"/>
    </row>
    <row r="4" spans="1:12" ht="15" customHeight="1" x14ac:dyDescent="0.25">
      <c r="A4" s="262" t="s">
        <v>5</v>
      </c>
      <c r="B4" s="223" t="s">
        <v>6</v>
      </c>
      <c r="C4" s="224" t="s">
        <v>7</v>
      </c>
      <c r="D4" s="225" t="s">
        <v>8</v>
      </c>
      <c r="E4" s="35" t="s">
        <v>235</v>
      </c>
      <c r="F4" s="533" t="s">
        <v>204</v>
      </c>
      <c r="G4" s="38" t="s">
        <v>341</v>
      </c>
    </row>
    <row r="5" spans="1:12" ht="15" customHeight="1" thickBot="1" x14ac:dyDescent="0.3">
      <c r="A5" s="263" t="s">
        <v>9</v>
      </c>
      <c r="B5" s="227" t="s">
        <v>10</v>
      </c>
      <c r="C5" s="228"/>
      <c r="D5" s="293"/>
      <c r="E5" s="36" t="s">
        <v>320</v>
      </c>
      <c r="F5" s="534" t="s">
        <v>340</v>
      </c>
      <c r="G5" s="38" t="s">
        <v>214</v>
      </c>
    </row>
    <row r="6" spans="1:12" ht="18.75" customHeight="1" x14ac:dyDescent="0.25">
      <c r="A6" s="294" t="s">
        <v>11</v>
      </c>
      <c r="B6" s="295"/>
      <c r="C6" s="296"/>
      <c r="D6" s="297"/>
      <c r="E6" s="298"/>
      <c r="F6" s="550"/>
      <c r="G6" s="342"/>
    </row>
    <row r="7" spans="1:12" ht="15" customHeight="1" x14ac:dyDescent="0.25">
      <c r="A7" s="299" t="s">
        <v>158</v>
      </c>
      <c r="B7" s="606" t="s">
        <v>159</v>
      </c>
      <c r="C7" s="607"/>
      <c r="D7" s="300"/>
      <c r="E7" s="453">
        <f>E8+E27</f>
        <v>301133</v>
      </c>
      <c r="F7" s="453">
        <f>F8+F27</f>
        <v>312308</v>
      </c>
      <c r="G7" s="450">
        <f>(F7*100)/E7</f>
        <v>103.71098484722697</v>
      </c>
    </row>
    <row r="8" spans="1:12" ht="15" customHeight="1" x14ac:dyDescent="0.25">
      <c r="A8" s="299"/>
      <c r="B8" s="129"/>
      <c r="C8" s="301"/>
      <c r="D8" s="300" t="s">
        <v>160</v>
      </c>
      <c r="E8" s="453">
        <f>SUM(E9:E25)</f>
        <v>271600</v>
      </c>
      <c r="F8" s="453">
        <f>SUM(F9:F25)</f>
        <v>281944</v>
      </c>
      <c r="G8" s="450">
        <f>(F8*100)/E8</f>
        <v>103.80854197349042</v>
      </c>
      <c r="I8" s="366"/>
      <c r="K8" s="348"/>
      <c r="L8" s="372"/>
    </row>
    <row r="9" spans="1:12" ht="15" customHeight="1" x14ac:dyDescent="0.25">
      <c r="A9" s="302"/>
      <c r="B9" s="303"/>
      <c r="C9" s="304"/>
      <c r="D9" s="305" t="s">
        <v>161</v>
      </c>
      <c r="E9" s="451">
        <v>185095</v>
      </c>
      <c r="F9" s="451">
        <v>192823</v>
      </c>
      <c r="G9" s="452">
        <f t="shared" ref="G9:G39" si="0">(F9*100)/E9</f>
        <v>104.17515329965693</v>
      </c>
      <c r="I9" s="366"/>
      <c r="L9" s="348"/>
    </row>
    <row r="10" spans="1:12" ht="15" customHeight="1" x14ac:dyDescent="0.25">
      <c r="A10" s="302"/>
      <c r="B10" s="303"/>
      <c r="C10" s="304"/>
      <c r="D10" s="305" t="s">
        <v>333</v>
      </c>
      <c r="E10" s="451">
        <v>5</v>
      </c>
      <c r="F10" s="451">
        <v>10</v>
      </c>
      <c r="G10" s="452">
        <f t="shared" si="0"/>
        <v>200</v>
      </c>
      <c r="I10" s="366"/>
      <c r="L10" s="348"/>
    </row>
    <row r="11" spans="1:12" x14ac:dyDescent="0.25">
      <c r="A11" s="302"/>
      <c r="B11" s="303"/>
      <c r="C11" s="304"/>
      <c r="D11" s="305" t="s">
        <v>162</v>
      </c>
      <c r="E11" s="451">
        <v>10000</v>
      </c>
      <c r="F11" s="451">
        <v>10000</v>
      </c>
      <c r="G11" s="452">
        <f t="shared" si="0"/>
        <v>100</v>
      </c>
      <c r="I11" s="366"/>
      <c r="L11" s="348"/>
    </row>
    <row r="12" spans="1:12" ht="15" customHeight="1" x14ac:dyDescent="0.25">
      <c r="A12" s="302"/>
      <c r="B12" s="306" t="s">
        <v>212</v>
      </c>
      <c r="C12" s="304" t="s">
        <v>163</v>
      </c>
      <c r="D12" s="305" t="s">
        <v>164</v>
      </c>
      <c r="E12" s="451">
        <v>281</v>
      </c>
      <c r="F12" s="451">
        <v>281</v>
      </c>
      <c r="G12" s="452">
        <f t="shared" si="0"/>
        <v>100</v>
      </c>
      <c r="I12" s="366"/>
      <c r="L12" s="348"/>
    </row>
    <row r="13" spans="1:12" ht="15" customHeight="1" x14ac:dyDescent="0.25">
      <c r="A13" s="302"/>
      <c r="B13" s="303"/>
      <c r="C13" s="304"/>
      <c r="D13" s="305" t="s">
        <v>165</v>
      </c>
      <c r="E13" s="451">
        <v>600</v>
      </c>
      <c r="F13" s="451">
        <v>600</v>
      </c>
      <c r="G13" s="452">
        <f t="shared" si="0"/>
        <v>100</v>
      </c>
      <c r="I13" s="366"/>
      <c r="L13" s="348"/>
    </row>
    <row r="14" spans="1:12" ht="15" customHeight="1" x14ac:dyDescent="0.25">
      <c r="A14" s="302"/>
      <c r="B14" s="303"/>
      <c r="C14" s="304"/>
      <c r="D14" s="305" t="s">
        <v>166</v>
      </c>
      <c r="E14" s="451">
        <v>45507</v>
      </c>
      <c r="F14" s="451">
        <v>47820</v>
      </c>
      <c r="G14" s="452">
        <f t="shared" si="0"/>
        <v>105.08273452435888</v>
      </c>
      <c r="I14" s="366"/>
      <c r="L14" s="348"/>
    </row>
    <row r="15" spans="1:12" ht="15" customHeight="1" x14ac:dyDescent="0.25">
      <c r="A15" s="302"/>
      <c r="B15" s="303"/>
      <c r="C15" s="304"/>
      <c r="D15" s="305" t="s">
        <v>167</v>
      </c>
      <c r="E15" s="451">
        <v>17616</v>
      </c>
      <c r="F15" s="451">
        <v>17740</v>
      </c>
      <c r="G15" s="452">
        <f t="shared" si="0"/>
        <v>100.70390554041781</v>
      </c>
      <c r="I15" s="366"/>
      <c r="L15" s="348"/>
    </row>
    <row r="16" spans="1:12" ht="15" customHeight="1" x14ac:dyDescent="0.25">
      <c r="A16" s="302"/>
      <c r="B16" s="303"/>
      <c r="C16" s="304"/>
      <c r="D16" s="305" t="s">
        <v>168</v>
      </c>
      <c r="E16" s="451">
        <v>880</v>
      </c>
      <c r="F16" s="451">
        <v>900</v>
      </c>
      <c r="G16" s="452">
        <f t="shared" si="0"/>
        <v>102.27272727272727</v>
      </c>
      <c r="I16" s="367"/>
      <c r="L16" s="348"/>
    </row>
    <row r="17" spans="1:12" ht="15" customHeight="1" x14ac:dyDescent="0.25">
      <c r="A17" s="302"/>
      <c r="B17" s="303"/>
      <c r="C17" s="304"/>
      <c r="D17" s="305" t="s">
        <v>334</v>
      </c>
      <c r="E17" s="451">
        <v>5</v>
      </c>
      <c r="F17" s="451">
        <v>10</v>
      </c>
      <c r="G17" s="452">
        <f t="shared" si="0"/>
        <v>200</v>
      </c>
      <c r="L17" s="348"/>
    </row>
    <row r="18" spans="1:12" ht="15" customHeight="1" x14ac:dyDescent="0.25">
      <c r="A18" s="302"/>
      <c r="B18" s="303"/>
      <c r="C18" s="304"/>
      <c r="D18" s="512" t="s">
        <v>112</v>
      </c>
      <c r="E18" s="451">
        <v>70</v>
      </c>
      <c r="F18" s="451">
        <v>70</v>
      </c>
      <c r="G18" s="452">
        <f t="shared" si="0"/>
        <v>100</v>
      </c>
      <c r="L18" s="348"/>
    </row>
    <row r="19" spans="1:12" ht="15" customHeight="1" x14ac:dyDescent="0.25">
      <c r="A19" s="302"/>
      <c r="B19" s="303"/>
      <c r="C19" s="304"/>
      <c r="D19" s="512" t="s">
        <v>114</v>
      </c>
      <c r="E19" s="451">
        <v>1413</v>
      </c>
      <c r="F19" s="451">
        <v>1413</v>
      </c>
      <c r="G19" s="452">
        <f t="shared" si="0"/>
        <v>100</v>
      </c>
      <c r="L19" s="348"/>
    </row>
    <row r="20" spans="1:12" ht="15" customHeight="1" x14ac:dyDescent="0.25">
      <c r="A20" s="322"/>
      <c r="B20" s="508"/>
      <c r="C20" s="307"/>
      <c r="D20" s="512" t="s">
        <v>103</v>
      </c>
      <c r="E20" s="451">
        <v>40</v>
      </c>
      <c r="F20" s="451">
        <v>40</v>
      </c>
      <c r="G20" s="452">
        <f t="shared" si="0"/>
        <v>100</v>
      </c>
      <c r="L20" s="348"/>
    </row>
    <row r="21" spans="1:12" ht="15" customHeight="1" x14ac:dyDescent="0.25">
      <c r="A21" s="322"/>
      <c r="B21" s="508"/>
      <c r="C21" s="307"/>
      <c r="D21" s="327" t="s">
        <v>182</v>
      </c>
      <c r="E21" s="499">
        <v>65</v>
      </c>
      <c r="F21" s="499">
        <v>65</v>
      </c>
      <c r="G21" s="452">
        <f t="shared" si="0"/>
        <v>100</v>
      </c>
      <c r="L21" s="348"/>
    </row>
    <row r="22" spans="1:12" ht="15" customHeight="1" x14ac:dyDescent="0.25">
      <c r="A22" s="322"/>
      <c r="B22" s="526"/>
      <c r="C22" s="525"/>
      <c r="D22" s="307" t="s">
        <v>350</v>
      </c>
      <c r="E22" s="499">
        <v>380</v>
      </c>
      <c r="F22" s="499">
        <v>380</v>
      </c>
      <c r="G22" s="452">
        <f t="shared" si="0"/>
        <v>100</v>
      </c>
      <c r="L22" s="348"/>
    </row>
    <row r="23" spans="1:12" ht="15" customHeight="1" x14ac:dyDescent="0.25">
      <c r="A23" s="302"/>
      <c r="B23" s="303"/>
      <c r="C23" s="304" t="s">
        <v>163</v>
      </c>
      <c r="D23" s="305" t="s">
        <v>245</v>
      </c>
      <c r="E23" s="451">
        <v>50</v>
      </c>
      <c r="F23" s="451">
        <v>50</v>
      </c>
      <c r="G23" s="556">
        <f t="shared" si="0"/>
        <v>100</v>
      </c>
      <c r="L23" s="348"/>
    </row>
    <row r="24" spans="1:12" ht="15" customHeight="1" x14ac:dyDescent="0.25">
      <c r="A24" s="302"/>
      <c r="B24" s="303"/>
      <c r="C24" s="304" t="s">
        <v>163</v>
      </c>
      <c r="D24" s="305" t="s">
        <v>169</v>
      </c>
      <c r="E24" s="451">
        <v>9593</v>
      </c>
      <c r="F24" s="451">
        <v>9712</v>
      </c>
      <c r="G24" s="556">
        <f t="shared" si="0"/>
        <v>101.24048785572813</v>
      </c>
      <c r="L24" s="348"/>
    </row>
    <row r="25" spans="1:12" ht="15" customHeight="1" x14ac:dyDescent="0.25">
      <c r="A25" s="302"/>
      <c r="B25" s="303"/>
      <c r="C25" s="304" t="s">
        <v>163</v>
      </c>
      <c r="D25" s="305" t="s">
        <v>354</v>
      </c>
      <c r="E25" s="451">
        <v>0</v>
      </c>
      <c r="F25" s="451">
        <v>30</v>
      </c>
      <c r="G25" s="462" t="s">
        <v>303</v>
      </c>
      <c r="L25" s="348"/>
    </row>
    <row r="26" spans="1:12" ht="15" customHeight="1" x14ac:dyDescent="0.25">
      <c r="A26" s="302"/>
      <c r="B26" s="303"/>
      <c r="C26" s="304"/>
      <c r="D26" s="305"/>
      <c r="E26" s="451"/>
      <c r="F26" s="451"/>
      <c r="G26" s="452"/>
      <c r="L26" s="348"/>
    </row>
    <row r="27" spans="1:12" ht="15" customHeight="1" x14ac:dyDescent="0.25">
      <c r="A27" s="299"/>
      <c r="B27" s="129"/>
      <c r="C27" s="301"/>
      <c r="D27" s="300" t="s">
        <v>170</v>
      </c>
      <c r="E27" s="453">
        <f>SUM(E28:E35)</f>
        <v>29533</v>
      </c>
      <c r="F27" s="453">
        <f>SUM(F28:F35)</f>
        <v>30364</v>
      </c>
      <c r="G27" s="450">
        <f t="shared" si="0"/>
        <v>102.81380151017505</v>
      </c>
      <c r="K27" s="348"/>
    </row>
    <row r="28" spans="1:12" ht="15" customHeight="1" x14ac:dyDescent="0.25">
      <c r="A28" s="299"/>
      <c r="B28" s="129"/>
      <c r="C28" s="301"/>
      <c r="D28" s="305" t="s">
        <v>335</v>
      </c>
      <c r="E28" s="451">
        <v>13</v>
      </c>
      <c r="F28" s="451">
        <v>35</v>
      </c>
      <c r="G28" s="452">
        <f t="shared" si="0"/>
        <v>269.23076923076923</v>
      </c>
      <c r="K28" s="348"/>
    </row>
    <row r="29" spans="1:12" ht="15" customHeight="1" x14ac:dyDescent="0.25">
      <c r="A29" s="302"/>
      <c r="B29" s="303"/>
      <c r="C29" s="309"/>
      <c r="D29" s="305" t="s">
        <v>171</v>
      </c>
      <c r="E29" s="451">
        <v>22475</v>
      </c>
      <c r="F29" s="451">
        <v>23149</v>
      </c>
      <c r="G29" s="452">
        <f t="shared" si="0"/>
        <v>102.99888765294772</v>
      </c>
    </row>
    <row r="30" spans="1:12" ht="15" customHeight="1" x14ac:dyDescent="0.25">
      <c r="A30" s="302"/>
      <c r="B30" s="303"/>
      <c r="C30" s="309" t="s">
        <v>273</v>
      </c>
      <c r="D30" s="305" t="s">
        <v>274</v>
      </c>
      <c r="E30" s="451">
        <v>70</v>
      </c>
      <c r="F30" s="451">
        <v>70</v>
      </c>
      <c r="G30" s="452">
        <f t="shared" si="0"/>
        <v>100</v>
      </c>
    </row>
    <row r="31" spans="1:12" ht="15" customHeight="1" x14ac:dyDescent="0.25">
      <c r="A31" s="302"/>
      <c r="B31" s="303"/>
      <c r="C31" s="309"/>
      <c r="D31" s="305" t="s">
        <v>166</v>
      </c>
      <c r="E31" s="451">
        <v>4267</v>
      </c>
      <c r="F31" s="451">
        <v>4398</v>
      </c>
      <c r="G31" s="452">
        <f t="shared" si="0"/>
        <v>103.07007265057418</v>
      </c>
    </row>
    <row r="32" spans="1:12" ht="15" customHeight="1" x14ac:dyDescent="0.25">
      <c r="A32" s="302"/>
      <c r="B32" s="303"/>
      <c r="C32" s="309"/>
      <c r="D32" s="305" t="s">
        <v>334</v>
      </c>
      <c r="E32" s="451">
        <v>6</v>
      </c>
      <c r="F32" s="451">
        <v>10</v>
      </c>
      <c r="G32" s="452">
        <f t="shared" si="0"/>
        <v>166.66666666666666</v>
      </c>
    </row>
    <row r="33" spans="1:11" ht="15" customHeight="1" x14ac:dyDescent="0.25">
      <c r="A33" s="302"/>
      <c r="B33" s="303"/>
      <c r="C33" s="309"/>
      <c r="D33" s="305" t="s">
        <v>167</v>
      </c>
      <c r="E33" s="451">
        <v>2156</v>
      </c>
      <c r="F33" s="451">
        <v>2156</v>
      </c>
      <c r="G33" s="452">
        <f t="shared" si="0"/>
        <v>100</v>
      </c>
    </row>
    <row r="34" spans="1:11" ht="15" customHeight="1" x14ac:dyDescent="0.25">
      <c r="A34" s="302"/>
      <c r="B34" s="303"/>
      <c r="C34" s="304" t="s">
        <v>163</v>
      </c>
      <c r="D34" s="305" t="s">
        <v>172</v>
      </c>
      <c r="E34" s="451">
        <v>416</v>
      </c>
      <c r="F34" s="451">
        <v>416</v>
      </c>
      <c r="G34" s="452">
        <f t="shared" si="0"/>
        <v>100</v>
      </c>
    </row>
    <row r="35" spans="1:11" ht="15" customHeight="1" x14ac:dyDescent="0.25">
      <c r="A35" s="302"/>
      <c r="B35" s="303"/>
      <c r="C35" s="304" t="s">
        <v>224</v>
      </c>
      <c r="D35" s="305" t="s">
        <v>195</v>
      </c>
      <c r="E35" s="451">
        <v>130</v>
      </c>
      <c r="F35" s="451">
        <v>130</v>
      </c>
      <c r="G35" s="452">
        <f t="shared" si="0"/>
        <v>100</v>
      </c>
    </row>
    <row r="36" spans="1:11" ht="15" customHeight="1" x14ac:dyDescent="0.25">
      <c r="A36" s="302"/>
      <c r="B36" s="306"/>
      <c r="C36" s="304"/>
      <c r="D36" s="305"/>
      <c r="E36" s="492"/>
      <c r="F36" s="492"/>
      <c r="G36" s="493"/>
    </row>
    <row r="37" spans="1:11" ht="15" customHeight="1" x14ac:dyDescent="0.25">
      <c r="A37" s="299" t="s">
        <v>265</v>
      </c>
      <c r="B37" s="606" t="s">
        <v>264</v>
      </c>
      <c r="C37" s="607"/>
      <c r="D37" s="300" t="s">
        <v>160</v>
      </c>
      <c r="E37" s="453">
        <f>SUM(E38:E39)</f>
        <v>191</v>
      </c>
      <c r="F37" s="453">
        <f>SUM(F38:F39)</f>
        <v>190</v>
      </c>
      <c r="G37" s="450">
        <f>(F37*100)/E37</f>
        <v>99.47643979057591</v>
      </c>
      <c r="I37" s="368"/>
      <c r="K37" s="348"/>
    </row>
    <row r="38" spans="1:11" ht="15" customHeight="1" x14ac:dyDescent="0.25">
      <c r="A38" s="302"/>
      <c r="B38" s="310"/>
      <c r="C38" s="304"/>
      <c r="D38" s="311" t="s">
        <v>103</v>
      </c>
      <c r="E38" s="451">
        <v>11</v>
      </c>
      <c r="F38" s="451">
        <v>10</v>
      </c>
      <c r="G38" s="452">
        <f t="shared" si="0"/>
        <v>90.909090909090907</v>
      </c>
      <c r="I38" s="368"/>
    </row>
    <row r="39" spans="1:11" ht="15" customHeight="1" thickBot="1" x14ac:dyDescent="0.3">
      <c r="A39" s="444"/>
      <c r="B39" s="445" t="s">
        <v>197</v>
      </c>
      <c r="C39" s="446" t="s">
        <v>248</v>
      </c>
      <c r="D39" s="447" t="s">
        <v>174</v>
      </c>
      <c r="E39" s="494">
        <v>180</v>
      </c>
      <c r="F39" s="494">
        <v>180</v>
      </c>
      <c r="G39" s="495">
        <f t="shared" si="0"/>
        <v>100</v>
      </c>
      <c r="H39" s="22"/>
      <c r="I39" s="368"/>
    </row>
    <row r="40" spans="1:11" ht="12.75" customHeight="1" x14ac:dyDescent="0.25">
      <c r="A40" s="312"/>
      <c r="B40" s="313"/>
      <c r="C40" s="314"/>
      <c r="D40" s="315"/>
      <c r="E40" s="316"/>
      <c r="I40" s="368"/>
    </row>
    <row r="41" spans="1:11" ht="12.75" customHeight="1" x14ac:dyDescent="0.25">
      <c r="A41" s="312"/>
      <c r="B41" s="313"/>
      <c r="C41" s="314"/>
      <c r="D41" s="315"/>
      <c r="E41" s="316"/>
      <c r="I41" s="368"/>
    </row>
    <row r="42" spans="1:11" ht="12.75" customHeight="1" x14ac:dyDescent="0.25">
      <c r="A42" s="312"/>
      <c r="B42" s="313"/>
      <c r="C42" s="314"/>
      <c r="D42" s="315"/>
      <c r="E42" s="316"/>
      <c r="I42" s="368"/>
    </row>
    <row r="43" spans="1:11" ht="12.75" customHeight="1" x14ac:dyDescent="0.25">
      <c r="A43" s="312"/>
      <c r="B43" s="313"/>
      <c r="C43" s="314"/>
      <c r="D43" s="315"/>
      <c r="E43" s="316"/>
      <c r="I43" s="368"/>
    </row>
    <row r="44" spans="1:11" ht="12.75" customHeight="1" x14ac:dyDescent="0.25">
      <c r="A44" s="312"/>
      <c r="B44" s="313"/>
      <c r="C44" s="314"/>
      <c r="D44" s="315"/>
      <c r="E44" s="316"/>
      <c r="I44" s="368"/>
    </row>
    <row r="45" spans="1:11" ht="12.75" customHeight="1" x14ac:dyDescent="0.25">
      <c r="A45" s="312"/>
      <c r="B45" s="313"/>
      <c r="C45" s="314"/>
      <c r="D45" s="315"/>
      <c r="E45" s="316"/>
      <c r="I45" s="368"/>
    </row>
    <row r="46" spans="1:11" ht="12.75" customHeight="1" x14ac:dyDescent="0.25">
      <c r="A46" s="312"/>
      <c r="B46" s="313"/>
      <c r="C46" s="314"/>
      <c r="D46" s="315"/>
      <c r="E46" s="316"/>
      <c r="I46" s="368"/>
    </row>
    <row r="47" spans="1:11" ht="12.75" customHeight="1" x14ac:dyDescent="0.25">
      <c r="A47" s="312"/>
      <c r="B47" s="313"/>
      <c r="C47" s="314"/>
      <c r="D47" s="315"/>
      <c r="E47" s="316"/>
      <c r="I47" s="368"/>
    </row>
    <row r="48" spans="1:11" ht="12.75" customHeight="1" x14ac:dyDescent="0.25">
      <c r="A48" s="312"/>
      <c r="B48" s="313"/>
      <c r="C48" s="314"/>
      <c r="D48" s="315"/>
      <c r="E48" s="316"/>
      <c r="I48" s="368"/>
    </row>
    <row r="49" spans="1:11" ht="12.75" customHeight="1" x14ac:dyDescent="0.25">
      <c r="A49" s="312"/>
      <c r="B49" s="313"/>
      <c r="C49" s="314"/>
      <c r="D49" s="315"/>
      <c r="E49" s="316"/>
      <c r="I49" s="368"/>
    </row>
    <row r="50" spans="1:11" ht="12.75" customHeight="1" x14ac:dyDescent="0.25">
      <c r="A50" s="312"/>
      <c r="B50" s="313"/>
      <c r="C50" s="314"/>
      <c r="D50" s="315"/>
      <c r="E50" s="316"/>
      <c r="I50" s="368"/>
    </row>
    <row r="51" spans="1:11" ht="15.75" customHeight="1" thickBot="1" x14ac:dyDescent="0.3">
      <c r="A51" s="312"/>
      <c r="B51" s="313"/>
      <c r="C51" s="314"/>
      <c r="D51" s="315"/>
      <c r="E51" s="317"/>
      <c r="F51" s="551"/>
      <c r="G51" s="391" t="s">
        <v>289</v>
      </c>
      <c r="I51" s="368"/>
    </row>
    <row r="52" spans="1:11" ht="15" customHeight="1" x14ac:dyDescent="0.25">
      <c r="A52" s="260" t="s">
        <v>1</v>
      </c>
      <c r="B52" s="220" t="s">
        <v>2</v>
      </c>
      <c r="C52" s="221" t="s">
        <v>3</v>
      </c>
      <c r="D52" s="292"/>
      <c r="E52" s="34" t="s">
        <v>4</v>
      </c>
      <c r="F52" s="532" t="s">
        <v>213</v>
      </c>
      <c r="G52" s="37"/>
    </row>
    <row r="53" spans="1:11" ht="15" customHeight="1" x14ac:dyDescent="0.25">
      <c r="A53" s="262" t="s">
        <v>5</v>
      </c>
      <c r="B53" s="223" t="s">
        <v>6</v>
      </c>
      <c r="C53" s="224" t="s">
        <v>7</v>
      </c>
      <c r="D53" s="225" t="s">
        <v>8</v>
      </c>
      <c r="E53" s="35" t="s">
        <v>235</v>
      </c>
      <c r="F53" s="533" t="s">
        <v>204</v>
      </c>
      <c r="G53" s="38" t="s">
        <v>341</v>
      </c>
    </row>
    <row r="54" spans="1:11" ht="15" customHeight="1" thickBot="1" x14ac:dyDescent="0.3">
      <c r="A54" s="263" t="s">
        <v>9</v>
      </c>
      <c r="B54" s="227" t="s">
        <v>10</v>
      </c>
      <c r="C54" s="228"/>
      <c r="D54" s="293"/>
      <c r="E54" s="36" t="s">
        <v>320</v>
      </c>
      <c r="F54" s="534" t="s">
        <v>340</v>
      </c>
      <c r="G54" s="39" t="s">
        <v>214</v>
      </c>
    </row>
    <row r="55" spans="1:11" s="13" customFormat="1" ht="15" customHeight="1" x14ac:dyDescent="0.25">
      <c r="A55" s="430" t="s">
        <v>196</v>
      </c>
      <c r="B55" s="431" t="s">
        <v>140</v>
      </c>
      <c r="C55" s="432"/>
      <c r="D55" s="300"/>
      <c r="E55" s="453">
        <f>E56+E59</f>
        <v>59735</v>
      </c>
      <c r="F55" s="453">
        <f>F56</f>
        <v>1000</v>
      </c>
      <c r="G55" s="496">
        <f t="shared" ref="G55:G80" si="1">(F55*100)/E55</f>
        <v>1.6740604335816522</v>
      </c>
      <c r="I55" s="369"/>
      <c r="K55" s="348"/>
    </row>
    <row r="56" spans="1:11" s="13" customFormat="1" ht="15" customHeight="1" x14ac:dyDescent="0.25">
      <c r="A56" s="430"/>
      <c r="B56" s="431"/>
      <c r="C56" s="431"/>
      <c r="D56" s="300" t="s">
        <v>160</v>
      </c>
      <c r="E56" s="453">
        <f>E57+E58</f>
        <v>1000</v>
      </c>
      <c r="F56" s="453">
        <f>SUM(F57:F58)</f>
        <v>1000</v>
      </c>
      <c r="G56" s="450">
        <f t="shared" si="1"/>
        <v>100</v>
      </c>
      <c r="I56" s="369"/>
    </row>
    <row r="57" spans="1:11" s="13" customFormat="1" ht="15" customHeight="1" x14ac:dyDescent="0.25">
      <c r="A57" s="433"/>
      <c r="B57" s="434"/>
      <c r="C57" s="435"/>
      <c r="D57" s="443" t="s">
        <v>116</v>
      </c>
      <c r="E57" s="451">
        <v>700</v>
      </c>
      <c r="F57" s="451">
        <v>700</v>
      </c>
      <c r="G57" s="452">
        <f t="shared" si="1"/>
        <v>100</v>
      </c>
      <c r="H57" s="20"/>
      <c r="I57" s="369"/>
    </row>
    <row r="58" spans="1:11" s="13" customFormat="1" ht="15" customHeight="1" x14ac:dyDescent="0.25">
      <c r="A58" s="436"/>
      <c r="B58" s="437"/>
      <c r="C58" s="438"/>
      <c r="D58" s="311" t="s">
        <v>103</v>
      </c>
      <c r="E58" s="451">
        <v>300</v>
      </c>
      <c r="F58" s="451">
        <v>300</v>
      </c>
      <c r="G58" s="452">
        <f t="shared" si="1"/>
        <v>100</v>
      </c>
      <c r="I58" s="369"/>
    </row>
    <row r="59" spans="1:11" ht="15" customHeight="1" x14ac:dyDescent="0.25">
      <c r="A59" s="439" t="s">
        <v>352</v>
      </c>
      <c r="B59" s="431" t="s">
        <v>353</v>
      </c>
      <c r="C59" s="432"/>
      <c r="D59" s="321" t="s">
        <v>160</v>
      </c>
      <c r="E59" s="497">
        <f>SUM(E60:E80)</f>
        <v>58735</v>
      </c>
      <c r="F59" s="497">
        <f>SUM(F60:F80)</f>
        <v>58445</v>
      </c>
      <c r="G59" s="450">
        <f t="shared" si="1"/>
        <v>99.506256916659567</v>
      </c>
    </row>
    <row r="60" spans="1:11" ht="15" customHeight="1" x14ac:dyDescent="0.25">
      <c r="A60" s="302"/>
      <c r="B60" s="310"/>
      <c r="C60" s="309" t="s">
        <v>111</v>
      </c>
      <c r="D60" s="512" t="s">
        <v>351</v>
      </c>
      <c r="E60" s="451">
        <v>0</v>
      </c>
      <c r="F60" s="451">
        <v>10</v>
      </c>
      <c r="G60" s="462" t="s">
        <v>303</v>
      </c>
    </row>
    <row r="61" spans="1:11" ht="15" customHeight="1" x14ac:dyDescent="0.25">
      <c r="A61" s="302"/>
      <c r="B61" s="310"/>
      <c r="C61" s="309" t="s">
        <v>111</v>
      </c>
      <c r="D61" s="512" t="s">
        <v>175</v>
      </c>
      <c r="E61" s="451">
        <v>30</v>
      </c>
      <c r="F61" s="451">
        <v>30</v>
      </c>
      <c r="G61" s="452">
        <f t="shared" si="1"/>
        <v>100</v>
      </c>
    </row>
    <row r="62" spans="1:11" ht="15" customHeight="1" x14ac:dyDescent="0.25">
      <c r="A62" s="302"/>
      <c r="B62" s="310"/>
      <c r="C62" s="309" t="s">
        <v>111</v>
      </c>
      <c r="D62" s="512" t="s">
        <v>112</v>
      </c>
      <c r="E62" s="451">
        <v>10</v>
      </c>
      <c r="F62" s="451">
        <v>2</v>
      </c>
      <c r="G62" s="452">
        <f t="shared" si="1"/>
        <v>20</v>
      </c>
    </row>
    <row r="63" spans="1:11" ht="15" customHeight="1" x14ac:dyDescent="0.25">
      <c r="A63" s="302"/>
      <c r="B63" s="310"/>
      <c r="C63" s="309"/>
      <c r="D63" s="512" t="s">
        <v>146</v>
      </c>
      <c r="E63" s="451">
        <v>600</v>
      </c>
      <c r="F63" s="451">
        <v>1500</v>
      </c>
      <c r="G63" s="452">
        <f t="shared" si="1"/>
        <v>250</v>
      </c>
    </row>
    <row r="64" spans="1:11" ht="15" customHeight="1" x14ac:dyDescent="0.25">
      <c r="A64" s="302"/>
      <c r="B64" s="310"/>
      <c r="C64" s="309"/>
      <c r="D64" s="512" t="s">
        <v>147</v>
      </c>
      <c r="E64" s="451">
        <v>3300</v>
      </c>
      <c r="F64" s="451">
        <v>3500</v>
      </c>
      <c r="G64" s="452">
        <f t="shared" si="1"/>
        <v>106.06060606060606</v>
      </c>
    </row>
    <row r="65" spans="1:9" ht="15" customHeight="1" x14ac:dyDescent="0.25">
      <c r="A65" s="302"/>
      <c r="B65" s="310"/>
      <c r="C65" s="309"/>
      <c r="D65" s="512" t="s">
        <v>176</v>
      </c>
      <c r="E65" s="451">
        <v>1300</v>
      </c>
      <c r="F65" s="451">
        <v>1200</v>
      </c>
      <c r="G65" s="452">
        <f t="shared" si="1"/>
        <v>92.307692307692307</v>
      </c>
    </row>
    <row r="66" spans="1:9" ht="15" customHeight="1" x14ac:dyDescent="0.25">
      <c r="A66" s="302"/>
      <c r="B66" s="310"/>
      <c r="C66" s="309"/>
      <c r="D66" s="512" t="s">
        <v>177</v>
      </c>
      <c r="E66" s="451">
        <v>1300</v>
      </c>
      <c r="F66" s="451">
        <v>1000</v>
      </c>
      <c r="G66" s="452">
        <f t="shared" si="1"/>
        <v>76.92307692307692</v>
      </c>
    </row>
    <row r="67" spans="1:9" ht="15" customHeight="1" x14ac:dyDescent="0.25">
      <c r="A67" s="302"/>
      <c r="B67" s="310"/>
      <c r="C67" s="309"/>
      <c r="D67" s="512" t="s">
        <v>178</v>
      </c>
      <c r="E67" s="451">
        <v>8000</v>
      </c>
      <c r="F67" s="451">
        <v>6500</v>
      </c>
      <c r="G67" s="452">
        <f t="shared" si="1"/>
        <v>81.25</v>
      </c>
    </row>
    <row r="68" spans="1:9" ht="15" customHeight="1" x14ac:dyDescent="0.25">
      <c r="A68" s="302"/>
      <c r="B68" s="310"/>
      <c r="C68" s="309"/>
      <c r="D68" s="512" t="s">
        <v>151</v>
      </c>
      <c r="E68" s="451">
        <v>8000</v>
      </c>
      <c r="F68" s="451">
        <v>7000</v>
      </c>
      <c r="G68" s="452">
        <f t="shared" si="1"/>
        <v>87.5</v>
      </c>
    </row>
    <row r="69" spans="1:9" ht="15" customHeight="1" x14ac:dyDescent="0.25">
      <c r="A69" s="302"/>
      <c r="B69" s="310"/>
      <c r="C69" s="309"/>
      <c r="D69" s="512" t="s">
        <v>179</v>
      </c>
      <c r="E69" s="451">
        <v>400</v>
      </c>
      <c r="F69" s="451">
        <v>400</v>
      </c>
      <c r="G69" s="452">
        <f t="shared" si="1"/>
        <v>100</v>
      </c>
    </row>
    <row r="70" spans="1:9" ht="15" customHeight="1" x14ac:dyDescent="0.25">
      <c r="A70" s="302"/>
      <c r="B70" s="310"/>
      <c r="C70" s="309"/>
      <c r="D70" s="527" t="s">
        <v>180</v>
      </c>
      <c r="E70" s="451">
        <v>7000</v>
      </c>
      <c r="F70" s="451">
        <v>7000</v>
      </c>
      <c r="G70" s="452">
        <f t="shared" si="1"/>
        <v>100</v>
      </c>
    </row>
    <row r="71" spans="1:9" ht="15" customHeight="1" x14ac:dyDescent="0.25">
      <c r="A71" s="302"/>
      <c r="B71" s="310"/>
      <c r="C71" s="309"/>
      <c r="D71" s="512" t="s">
        <v>181</v>
      </c>
      <c r="E71" s="451">
        <v>900</v>
      </c>
      <c r="F71" s="451">
        <v>1200</v>
      </c>
      <c r="G71" s="452">
        <f t="shared" si="1"/>
        <v>133.33333333333334</v>
      </c>
      <c r="I71" s="370"/>
    </row>
    <row r="72" spans="1:9" ht="15" customHeight="1" x14ac:dyDescent="0.25">
      <c r="A72" s="302"/>
      <c r="B72" s="310"/>
      <c r="C72" s="308"/>
      <c r="D72" s="528" t="s">
        <v>104</v>
      </c>
      <c r="E72" s="451">
        <v>180</v>
      </c>
      <c r="F72" s="451">
        <v>220</v>
      </c>
      <c r="G72" s="529">
        <f t="shared" si="1"/>
        <v>122.22222222222223</v>
      </c>
    </row>
    <row r="73" spans="1:9" ht="15" customHeight="1" x14ac:dyDescent="0.25">
      <c r="A73" s="302"/>
      <c r="B73" s="310"/>
      <c r="C73" s="304"/>
      <c r="D73" s="527" t="s">
        <v>148</v>
      </c>
      <c r="E73" s="451">
        <v>500</v>
      </c>
      <c r="F73" s="451">
        <v>500</v>
      </c>
      <c r="G73" s="452">
        <f t="shared" si="1"/>
        <v>100</v>
      </c>
    </row>
    <row r="74" spans="1:9" ht="15" customHeight="1" x14ac:dyDescent="0.25">
      <c r="A74" s="302"/>
      <c r="B74" s="310"/>
      <c r="C74" s="304" t="s">
        <v>163</v>
      </c>
      <c r="D74" s="512" t="s">
        <v>103</v>
      </c>
      <c r="E74" s="451">
        <v>16960</v>
      </c>
      <c r="F74" s="451">
        <v>16400</v>
      </c>
      <c r="G74" s="452">
        <f t="shared" si="1"/>
        <v>96.698113207547166</v>
      </c>
      <c r="H74" s="18"/>
    </row>
    <row r="75" spans="1:9" ht="15" customHeight="1" x14ac:dyDescent="0.25">
      <c r="A75" s="302"/>
      <c r="B75" s="310"/>
      <c r="C75" s="304"/>
      <c r="D75" s="512" t="s">
        <v>149</v>
      </c>
      <c r="E75" s="451">
        <v>10000</v>
      </c>
      <c r="F75" s="451">
        <v>11650</v>
      </c>
      <c r="G75" s="452">
        <f t="shared" si="1"/>
        <v>116.5</v>
      </c>
    </row>
    <row r="76" spans="1:9" ht="15" customHeight="1" x14ac:dyDescent="0.25">
      <c r="A76" s="302"/>
      <c r="B76" s="310"/>
      <c r="C76" s="304"/>
      <c r="D76" s="512" t="s">
        <v>182</v>
      </c>
      <c r="E76" s="451">
        <v>60</v>
      </c>
      <c r="F76" s="451">
        <v>60</v>
      </c>
      <c r="G76" s="452">
        <f t="shared" si="1"/>
        <v>100</v>
      </c>
    </row>
    <row r="77" spans="1:9" ht="15" customHeight="1" x14ac:dyDescent="0.25">
      <c r="A77" s="302"/>
      <c r="B77" s="310"/>
      <c r="C77" s="304"/>
      <c r="D77" s="512" t="s">
        <v>183</v>
      </c>
      <c r="E77" s="451">
        <v>170</v>
      </c>
      <c r="F77" s="451">
        <v>250</v>
      </c>
      <c r="G77" s="452">
        <f t="shared" si="1"/>
        <v>147.05882352941177</v>
      </c>
    </row>
    <row r="78" spans="1:9" ht="15" customHeight="1" x14ac:dyDescent="0.25">
      <c r="A78" s="302"/>
      <c r="B78" s="310"/>
      <c r="C78" s="304" t="s">
        <v>184</v>
      </c>
      <c r="D78" s="512" t="s">
        <v>185</v>
      </c>
      <c r="E78" s="451">
        <v>5</v>
      </c>
      <c r="F78" s="451">
        <v>5</v>
      </c>
      <c r="G78" s="452">
        <f t="shared" si="1"/>
        <v>100</v>
      </c>
    </row>
    <row r="79" spans="1:9" ht="15" customHeight="1" x14ac:dyDescent="0.25">
      <c r="A79" s="302"/>
      <c r="B79" s="310"/>
      <c r="C79" s="304"/>
      <c r="D79" s="512" t="s">
        <v>186</v>
      </c>
      <c r="E79" s="451">
        <v>5</v>
      </c>
      <c r="F79" s="451">
        <v>3</v>
      </c>
      <c r="G79" s="452">
        <f t="shared" si="1"/>
        <v>60</v>
      </c>
    </row>
    <row r="80" spans="1:9" ht="15" customHeight="1" x14ac:dyDescent="0.25">
      <c r="A80" s="322"/>
      <c r="B80" s="323"/>
      <c r="C80" s="307"/>
      <c r="D80" s="512" t="s">
        <v>187</v>
      </c>
      <c r="E80" s="451">
        <v>15</v>
      </c>
      <c r="F80" s="451">
        <v>15</v>
      </c>
      <c r="G80" s="452">
        <f t="shared" si="1"/>
        <v>100</v>
      </c>
    </row>
    <row r="81" spans="1:11" ht="15" customHeight="1" x14ac:dyDescent="0.25">
      <c r="A81" s="299" t="s">
        <v>259</v>
      </c>
      <c r="B81" s="318" t="s">
        <v>260</v>
      </c>
      <c r="C81" s="319"/>
      <c r="D81" s="321" t="s">
        <v>160</v>
      </c>
      <c r="E81" s="497">
        <f>SUM(E82:E91)</f>
        <v>34100</v>
      </c>
      <c r="F81" s="497">
        <f>SUM(F82:F91)</f>
        <v>40650</v>
      </c>
      <c r="G81" s="450">
        <f>(F81*100)/E81</f>
        <v>119.20821114369501</v>
      </c>
      <c r="H81" s="19"/>
      <c r="K81" s="348"/>
    </row>
    <row r="82" spans="1:11" ht="15" customHeight="1" x14ac:dyDescent="0.25">
      <c r="A82" s="324"/>
      <c r="B82" s="320"/>
      <c r="C82" s="304"/>
      <c r="D82" s="305" t="s">
        <v>146</v>
      </c>
      <c r="E82" s="451">
        <v>3000</v>
      </c>
      <c r="F82" s="451">
        <v>3000</v>
      </c>
      <c r="G82" s="452">
        <f t="shared" ref="G82:G91" si="2">(F82*100)/E82</f>
        <v>100</v>
      </c>
    </row>
    <row r="83" spans="1:11" ht="15" customHeight="1" x14ac:dyDescent="0.25">
      <c r="A83" s="324"/>
      <c r="B83" s="320"/>
      <c r="C83" s="304"/>
      <c r="D83" s="305" t="s">
        <v>113</v>
      </c>
      <c r="E83" s="451">
        <v>350</v>
      </c>
      <c r="F83" s="451">
        <v>350</v>
      </c>
      <c r="G83" s="452">
        <f t="shared" si="2"/>
        <v>100</v>
      </c>
    </row>
    <row r="84" spans="1:11" ht="15" customHeight="1" x14ac:dyDescent="0.25">
      <c r="A84" s="302"/>
      <c r="B84" s="306"/>
      <c r="C84" s="309"/>
      <c r="D84" s="311" t="s">
        <v>103</v>
      </c>
      <c r="E84" s="471">
        <v>100</v>
      </c>
      <c r="F84" s="471">
        <v>250</v>
      </c>
      <c r="G84" s="452">
        <f t="shared" si="2"/>
        <v>250</v>
      </c>
    </row>
    <row r="85" spans="1:11" ht="15" customHeight="1" x14ac:dyDescent="0.25">
      <c r="A85" s="302"/>
      <c r="B85" s="306"/>
      <c r="C85" s="309" t="s">
        <v>261</v>
      </c>
      <c r="D85" s="311" t="s">
        <v>151</v>
      </c>
      <c r="E85" s="471">
        <v>500</v>
      </c>
      <c r="F85" s="471">
        <v>300</v>
      </c>
      <c r="G85" s="452">
        <f t="shared" si="2"/>
        <v>60</v>
      </c>
    </row>
    <row r="86" spans="1:11" ht="15" customHeight="1" x14ac:dyDescent="0.25">
      <c r="A86" s="324"/>
      <c r="B86" s="320"/>
      <c r="C86" s="304" t="s">
        <v>222</v>
      </c>
      <c r="D86" s="305" t="s">
        <v>181</v>
      </c>
      <c r="E86" s="451">
        <v>6700</v>
      </c>
      <c r="F86" s="451">
        <v>6700</v>
      </c>
      <c r="G86" s="452">
        <f t="shared" si="2"/>
        <v>100</v>
      </c>
    </row>
    <row r="87" spans="1:11" ht="15" customHeight="1" x14ac:dyDescent="0.25">
      <c r="A87" s="324"/>
      <c r="B87" s="320"/>
      <c r="C87" s="304" t="s">
        <v>253</v>
      </c>
      <c r="D87" s="305" t="s">
        <v>116</v>
      </c>
      <c r="E87" s="451">
        <v>500</v>
      </c>
      <c r="F87" s="451">
        <v>400</v>
      </c>
      <c r="G87" s="452">
        <f t="shared" si="2"/>
        <v>80</v>
      </c>
    </row>
    <row r="88" spans="1:11" ht="15" customHeight="1" x14ac:dyDescent="0.25">
      <c r="A88" s="324"/>
      <c r="B88" s="320"/>
      <c r="C88" s="304" t="s">
        <v>223</v>
      </c>
      <c r="D88" s="305" t="s">
        <v>221</v>
      </c>
      <c r="E88" s="451">
        <v>19900</v>
      </c>
      <c r="F88" s="451">
        <v>25500</v>
      </c>
      <c r="G88" s="452">
        <f t="shared" si="2"/>
        <v>128.14070351758795</v>
      </c>
    </row>
    <row r="89" spans="1:11" ht="15" customHeight="1" x14ac:dyDescent="0.25">
      <c r="A89" s="302"/>
      <c r="B89" s="306"/>
      <c r="C89" s="309" t="s">
        <v>220</v>
      </c>
      <c r="D89" s="311" t="s">
        <v>234</v>
      </c>
      <c r="E89" s="451">
        <v>1200</v>
      </c>
      <c r="F89" s="451">
        <v>1500</v>
      </c>
      <c r="G89" s="452">
        <f t="shared" si="2"/>
        <v>125</v>
      </c>
    </row>
    <row r="90" spans="1:11" ht="15" customHeight="1" x14ac:dyDescent="0.25">
      <c r="A90" s="322"/>
      <c r="B90" s="325"/>
      <c r="C90" s="326" t="s">
        <v>262</v>
      </c>
      <c r="D90" s="327" t="s">
        <v>173</v>
      </c>
      <c r="E90" s="498">
        <v>150</v>
      </c>
      <c r="F90" s="498">
        <v>250</v>
      </c>
      <c r="G90" s="457">
        <f t="shared" si="2"/>
        <v>166.66666666666666</v>
      </c>
    </row>
    <row r="91" spans="1:11" ht="15" customHeight="1" x14ac:dyDescent="0.25">
      <c r="A91" s="322"/>
      <c r="B91" s="401"/>
      <c r="C91" s="378" t="s">
        <v>311</v>
      </c>
      <c r="D91" s="327" t="s">
        <v>312</v>
      </c>
      <c r="E91" s="499">
        <v>1700</v>
      </c>
      <c r="F91" s="499">
        <v>2400</v>
      </c>
      <c r="G91" s="457">
        <f t="shared" si="2"/>
        <v>141.1764705882353</v>
      </c>
    </row>
    <row r="92" spans="1:11" ht="15" customHeight="1" x14ac:dyDescent="0.25">
      <c r="A92" s="299" t="s">
        <v>198</v>
      </c>
      <c r="B92" s="606" t="s">
        <v>199</v>
      </c>
      <c r="C92" s="607"/>
      <c r="D92" s="300"/>
      <c r="E92" s="453">
        <f>SUM(E93:E93)</f>
        <v>2480</v>
      </c>
      <c r="F92" s="453">
        <f>SUM(F93:F93)</f>
        <v>2480</v>
      </c>
      <c r="G92" s="450">
        <f>(F92*100)/E92</f>
        <v>100</v>
      </c>
      <c r="K92" s="348"/>
    </row>
    <row r="93" spans="1:11" ht="15" customHeight="1" thickBot="1" x14ac:dyDescent="0.3">
      <c r="A93" s="322"/>
      <c r="B93" s="323"/>
      <c r="C93" s="326" t="s">
        <v>272</v>
      </c>
      <c r="D93" s="442" t="s">
        <v>160</v>
      </c>
      <c r="E93" s="499">
        <v>2480</v>
      </c>
      <c r="F93" s="499">
        <v>2480</v>
      </c>
      <c r="G93" s="457">
        <f t="shared" ref="G93" si="3">(F93*100)/E93</f>
        <v>100</v>
      </c>
      <c r="J93"/>
    </row>
    <row r="94" spans="1:11" ht="17.100000000000001" customHeight="1" thickBot="1" x14ac:dyDescent="0.3">
      <c r="A94" s="599" t="s">
        <v>16</v>
      </c>
      <c r="B94" s="600"/>
      <c r="C94" s="601"/>
      <c r="D94" s="328"/>
      <c r="E94" s="500">
        <f>E7+E37+E55+E81+E92</f>
        <v>397639</v>
      </c>
      <c r="F94" s="500">
        <f>F7+F37+F55+F59+F81+F92</f>
        <v>415073</v>
      </c>
      <c r="G94" s="459">
        <f>(F94*100)/E94</f>
        <v>104.38437879584247</v>
      </c>
      <c r="H94" s="22"/>
      <c r="J94" s="348"/>
      <c r="K94" s="348"/>
    </row>
    <row r="95" spans="1:11" x14ac:dyDescent="0.25">
      <c r="A95" s="13"/>
      <c r="B95" s="13"/>
      <c r="C95" s="13"/>
      <c r="D95" s="13"/>
      <c r="E95" s="192"/>
      <c r="F95" s="545"/>
      <c r="G95" s="397"/>
      <c r="H95" s="18"/>
    </row>
  </sheetData>
  <mergeCells count="5">
    <mergeCell ref="A2:E2"/>
    <mergeCell ref="A94:C94"/>
    <mergeCell ref="B7:C7"/>
    <mergeCell ref="B37:C37"/>
    <mergeCell ref="B92:C92"/>
  </mergeCells>
  <printOptions horizontalCentered="1"/>
  <pageMargins left="0" right="0" top="0" bottom="0" header="0" footer="0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9"/>
  <sheetViews>
    <sheetView zoomScaleNormal="100" workbookViewId="0">
      <selection activeCell="J29" sqref="J29"/>
    </sheetView>
  </sheetViews>
  <sheetFormatPr defaultRowHeight="15" x14ac:dyDescent="0.25"/>
  <cols>
    <col min="1" max="2" width="12.7109375" customWidth="1"/>
    <col min="3" max="3" width="37" customWidth="1"/>
    <col min="4" max="4" width="51.5703125" customWidth="1"/>
    <col min="5" max="5" width="14.7109375" style="13" customWidth="1"/>
    <col min="6" max="6" width="14.7109375" customWidth="1"/>
    <col min="7" max="7" width="14.7109375" style="13" customWidth="1"/>
  </cols>
  <sheetData>
    <row r="1" spans="1:10" x14ac:dyDescent="0.25">
      <c r="A1" s="3"/>
      <c r="B1" s="3"/>
      <c r="C1" s="3"/>
      <c r="D1" s="3"/>
    </row>
    <row r="2" spans="1:10" ht="15.75" x14ac:dyDescent="0.25">
      <c r="A2" s="608" t="s">
        <v>188</v>
      </c>
      <c r="B2" s="609"/>
      <c r="C2" s="609"/>
      <c r="D2" s="609"/>
    </row>
    <row r="3" spans="1:10" ht="15.75" thickBot="1" x14ac:dyDescent="0.3">
      <c r="A3" s="3"/>
      <c r="B3" s="3"/>
      <c r="C3" s="3"/>
      <c r="D3" s="3"/>
      <c r="G3" s="391" t="s">
        <v>290</v>
      </c>
    </row>
    <row r="4" spans="1:10" x14ac:dyDescent="0.25">
      <c r="A4" s="133" t="s">
        <v>1</v>
      </c>
      <c r="B4" s="134" t="s">
        <v>2</v>
      </c>
      <c r="C4" s="135" t="s">
        <v>3</v>
      </c>
      <c r="D4" s="136"/>
      <c r="E4" s="34" t="s">
        <v>4</v>
      </c>
      <c r="F4" s="532" t="s">
        <v>213</v>
      </c>
      <c r="G4" s="37"/>
    </row>
    <row r="5" spans="1:10" x14ac:dyDescent="0.25">
      <c r="A5" s="137" t="s">
        <v>5</v>
      </c>
      <c r="B5" s="138" t="s">
        <v>6</v>
      </c>
      <c r="C5" s="139" t="s">
        <v>7</v>
      </c>
      <c r="D5" s="140" t="s">
        <v>8</v>
      </c>
      <c r="E5" s="35" t="s">
        <v>235</v>
      </c>
      <c r="F5" s="533" t="s">
        <v>204</v>
      </c>
      <c r="G5" s="38" t="s">
        <v>341</v>
      </c>
    </row>
    <row r="6" spans="1:10" ht="15" customHeight="1" thickBot="1" x14ac:dyDescent="0.3">
      <c r="A6" s="141" t="s">
        <v>9</v>
      </c>
      <c r="B6" s="150" t="s">
        <v>10</v>
      </c>
      <c r="C6" s="143"/>
      <c r="D6" s="144"/>
      <c r="E6" s="36" t="s">
        <v>320</v>
      </c>
      <c r="F6" s="534" t="s">
        <v>340</v>
      </c>
      <c r="G6" s="39" t="s">
        <v>214</v>
      </c>
    </row>
    <row r="7" spans="1:10" ht="15.75" x14ac:dyDescent="0.25">
      <c r="A7" s="329" t="s">
        <v>189</v>
      </c>
      <c r="B7" s="330"/>
      <c r="C7" s="330"/>
      <c r="D7" s="330"/>
      <c r="E7" s="331"/>
      <c r="F7" s="552"/>
      <c r="G7" s="356"/>
    </row>
    <row r="8" spans="1:10" x14ac:dyDescent="0.25">
      <c r="A8" s="66" t="s">
        <v>190</v>
      </c>
      <c r="B8" s="610" t="s">
        <v>191</v>
      </c>
      <c r="C8" s="579"/>
      <c r="D8" s="155"/>
      <c r="E8" s="449">
        <f>SUM(E10:E11)</f>
        <v>6804.8</v>
      </c>
      <c r="F8" s="449">
        <f>SUM(F10:F11)</f>
        <v>6885</v>
      </c>
      <c r="G8" s="501">
        <f t="shared" ref="G8" si="0">(F8*100)/E8</f>
        <v>101.17857982600518</v>
      </c>
    </row>
    <row r="9" spans="1:10" ht="15" customHeight="1" x14ac:dyDescent="0.25">
      <c r="A9" s="89"/>
      <c r="B9" s="105"/>
      <c r="C9" s="176" t="s">
        <v>192</v>
      </c>
      <c r="D9" s="104" t="s">
        <v>202</v>
      </c>
      <c r="E9" s="460"/>
      <c r="F9" s="460"/>
      <c r="G9" s="502"/>
    </row>
    <row r="10" spans="1:10" x14ac:dyDescent="0.25">
      <c r="A10" s="170"/>
      <c r="B10" s="332"/>
      <c r="C10" s="333"/>
      <c r="D10" s="234" t="s">
        <v>104</v>
      </c>
      <c r="E10" s="507">
        <v>299.8</v>
      </c>
      <c r="F10" s="460">
        <v>300</v>
      </c>
      <c r="G10" s="502">
        <f t="shared" ref="G10:G11" si="1">(F10*100)/E10</f>
        <v>100.0667111407605</v>
      </c>
    </row>
    <row r="11" spans="1:10" x14ac:dyDescent="0.25">
      <c r="A11" s="170"/>
      <c r="B11" s="105"/>
      <c r="C11" s="176" t="s">
        <v>302</v>
      </c>
      <c r="D11" s="234" t="s">
        <v>104</v>
      </c>
      <c r="E11" s="507">
        <v>6505</v>
      </c>
      <c r="F11" s="460">
        <f>6505+80</f>
        <v>6585</v>
      </c>
      <c r="G11" s="502">
        <f t="shared" si="1"/>
        <v>101.22982321291315</v>
      </c>
      <c r="J11" s="530"/>
    </row>
    <row r="12" spans="1:10" x14ac:dyDescent="0.25">
      <c r="A12" s="170"/>
      <c r="B12" s="105"/>
      <c r="C12" s="176"/>
      <c r="D12" s="234"/>
      <c r="E12" s="507"/>
      <c r="F12" s="460"/>
      <c r="G12" s="502"/>
    </row>
    <row r="13" spans="1:10" x14ac:dyDescent="0.25">
      <c r="A13" s="170"/>
      <c r="B13" s="334"/>
      <c r="C13" s="190"/>
      <c r="D13" s="335"/>
      <c r="E13" s="507"/>
      <c r="F13" s="460"/>
      <c r="G13" s="502"/>
    </row>
    <row r="14" spans="1:10" x14ac:dyDescent="0.25">
      <c r="A14" s="128" t="s">
        <v>359</v>
      </c>
      <c r="B14" s="336" t="s">
        <v>353</v>
      </c>
      <c r="C14" s="337"/>
      <c r="D14" s="338"/>
      <c r="E14" s="449">
        <f>E15</f>
        <v>70</v>
      </c>
      <c r="F14" s="449">
        <f>F15</f>
        <v>80</v>
      </c>
      <c r="G14" s="501">
        <f>(F14*100)/E14</f>
        <v>114.28571428571429</v>
      </c>
    </row>
    <row r="15" spans="1:10" ht="15.75" thickBot="1" x14ac:dyDescent="0.3">
      <c r="A15" s="89"/>
      <c r="B15" s="339"/>
      <c r="C15" s="176" t="s">
        <v>193</v>
      </c>
      <c r="D15" s="104" t="s">
        <v>194</v>
      </c>
      <c r="E15" s="460">
        <v>70</v>
      </c>
      <c r="F15" s="460">
        <v>80</v>
      </c>
      <c r="G15" s="502">
        <f t="shared" ref="G15" si="2">(F15*100)/E15</f>
        <v>114.28571428571429</v>
      </c>
    </row>
    <row r="16" spans="1:10" ht="16.5" thickBot="1" x14ac:dyDescent="0.3">
      <c r="A16" s="568" t="s">
        <v>16</v>
      </c>
      <c r="B16" s="569"/>
      <c r="C16" s="570"/>
      <c r="D16" s="340"/>
      <c r="E16" s="458">
        <f>E8+E14</f>
        <v>6874.8</v>
      </c>
      <c r="F16" s="458">
        <f>F8+F14</f>
        <v>6965</v>
      </c>
      <c r="G16" s="513">
        <f>(F16*100)/E16</f>
        <v>101.31203816838308</v>
      </c>
      <c r="H16" s="22"/>
    </row>
    <row r="17" spans="5:8" x14ac:dyDescent="0.25">
      <c r="E17" s="192"/>
      <c r="F17" s="553"/>
      <c r="G17" s="398"/>
      <c r="H17" s="18"/>
    </row>
    <row r="18" spans="5:8" ht="15" customHeight="1" x14ac:dyDescent="0.25">
      <c r="E18" s="20"/>
      <c r="F18" s="554"/>
    </row>
    <row r="19" spans="5:8" x14ac:dyDescent="0.25">
      <c r="E19" s="399"/>
      <c r="F19" s="555"/>
    </row>
  </sheetData>
  <mergeCells count="3">
    <mergeCell ref="A2:D2"/>
    <mergeCell ref="B8:C8"/>
    <mergeCell ref="A16:C16"/>
  </mergeCells>
  <pageMargins left="0.31496062992125984" right="0" top="0.39370078740157483" bottom="0.3937007874015748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3</vt:i4>
      </vt:variant>
    </vt:vector>
  </HeadingPairs>
  <TitlesOfParts>
    <vt:vector size="13" baseType="lpstr">
      <vt:lpstr>Kap.01</vt:lpstr>
      <vt:lpstr>Kap.02</vt:lpstr>
      <vt:lpstr>Kap. 03</vt:lpstr>
      <vt:lpstr>Kap. 04</vt:lpstr>
      <vt:lpstr>Kap. 05</vt:lpstr>
      <vt:lpstr>Kap. 06</vt:lpstr>
      <vt:lpstr>Kap. 07</vt:lpstr>
      <vt:lpstr>Kap. 08</vt:lpstr>
      <vt:lpstr>Kap. 09</vt:lpstr>
      <vt:lpstr>Kap. 10</vt:lpstr>
      <vt:lpstr>'Kap. 04'!Oblast_tisku</vt:lpstr>
      <vt:lpstr>'Kap. 09'!Oblast_tisku</vt:lpstr>
      <vt:lpstr>Kap.02!Oblast_tisku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 (P8)</cp:lastModifiedBy>
  <cp:lastPrinted>2025-02-07T06:57:08Z</cp:lastPrinted>
  <dcterms:created xsi:type="dcterms:W3CDTF">2014-06-06T09:29:24Z</dcterms:created>
  <dcterms:modified xsi:type="dcterms:W3CDTF">2025-02-26T14:57:15Z</dcterms:modified>
</cp:coreProperties>
</file>