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00612711_pism200612711/"/>
    </mc:Choice>
  </mc:AlternateContent>
  <xr:revisionPtr revIDLastSave="0" documentId="13_ncr:1_{2F8862CF-B66C-4C5D-96AB-9D20D25DD623}" xr6:coauthVersionLast="45" xr6:coauthVersionMax="45" xr10:uidLastSave="{00000000-0000-0000-0000-000000000000}"/>
  <bookViews>
    <workbookView xWindow="-120" yWindow="-120" windowWidth="29040" windowHeight="17640" tabRatio="786" activeTab="1" xr2:uid="{00000000-000D-0000-FFFF-FFFF00000000}"/>
  </bookViews>
  <sheets>
    <sheet name="Příjmy" sheetId="29" r:id="rId1"/>
    <sheet name="Výdaje" sheetId="30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7" i="30" l="1"/>
  <c r="E36" i="30"/>
  <c r="C40" i="30" l="1"/>
  <c r="D37" i="30"/>
  <c r="C37" i="30"/>
  <c r="D36" i="30"/>
  <c r="F34" i="30"/>
  <c r="C34" i="30"/>
  <c r="C33" i="30" s="1"/>
  <c r="E33" i="30"/>
  <c r="D33" i="30"/>
  <c r="F32" i="30"/>
  <c r="F31" i="30"/>
  <c r="C31" i="30"/>
  <c r="E30" i="30"/>
  <c r="D30" i="30"/>
  <c r="C30" i="30"/>
  <c r="F29" i="30"/>
  <c r="F28" i="30"/>
  <c r="C28" i="30"/>
  <c r="C27" i="30" s="1"/>
  <c r="E27" i="30"/>
  <c r="D27" i="30"/>
  <c r="F25" i="30"/>
  <c r="C25" i="30"/>
  <c r="C24" i="30" s="1"/>
  <c r="E24" i="30"/>
  <c r="F24" i="30" s="1"/>
  <c r="D24" i="30"/>
  <c r="F23" i="30"/>
  <c r="F22" i="30"/>
  <c r="C22" i="30"/>
  <c r="C21" i="30" s="1"/>
  <c r="E21" i="30"/>
  <c r="D21" i="30"/>
  <c r="F19" i="30"/>
  <c r="C19" i="30"/>
  <c r="E18" i="30"/>
  <c r="D18" i="30"/>
  <c r="C18" i="30"/>
  <c r="F17" i="30"/>
  <c r="F16" i="30"/>
  <c r="C16" i="30"/>
  <c r="C15" i="30" s="1"/>
  <c r="E15" i="30"/>
  <c r="D15" i="30"/>
  <c r="F14" i="30"/>
  <c r="F13" i="30"/>
  <c r="C13" i="30"/>
  <c r="C12" i="30" s="1"/>
  <c r="E12" i="30"/>
  <c r="D12" i="30"/>
  <c r="F11" i="30"/>
  <c r="F10" i="30"/>
  <c r="C10" i="30"/>
  <c r="E9" i="30"/>
  <c r="D9" i="30"/>
  <c r="F8" i="30"/>
  <c r="F7" i="30"/>
  <c r="C7" i="30"/>
  <c r="C6" i="30" s="1"/>
  <c r="E6" i="30"/>
  <c r="D6" i="30"/>
  <c r="D38" i="29"/>
  <c r="D37" i="29"/>
  <c r="D35" i="29"/>
  <c r="C33" i="29"/>
  <c r="B33" i="29"/>
  <c r="D28" i="29"/>
  <c r="D27" i="29"/>
  <c r="D26" i="29"/>
  <c r="D25" i="29"/>
  <c r="D24" i="29"/>
  <c r="D23" i="29"/>
  <c r="C22" i="29"/>
  <c r="D22" i="29" s="1"/>
  <c r="B22" i="29"/>
  <c r="D20" i="29"/>
  <c r="D19" i="29"/>
  <c r="D18" i="29"/>
  <c r="D17" i="29"/>
  <c r="D16" i="29"/>
  <c r="D15" i="29"/>
  <c r="D14" i="29"/>
  <c r="C13" i="29"/>
  <c r="B13" i="29"/>
  <c r="F18" i="30" l="1"/>
  <c r="F33" i="30"/>
  <c r="F9" i="30"/>
  <c r="D33" i="29"/>
  <c r="F15" i="30"/>
  <c r="F21" i="30"/>
  <c r="F30" i="30"/>
  <c r="B40" i="29"/>
  <c r="C36" i="30"/>
  <c r="C38" i="30" s="1"/>
  <c r="C39" i="30" s="1"/>
  <c r="F6" i="30"/>
  <c r="C9" i="30"/>
  <c r="F12" i="30"/>
  <c r="F27" i="30"/>
  <c r="F37" i="30"/>
  <c r="E38" i="30"/>
  <c r="F36" i="30"/>
  <c r="C40" i="29"/>
  <c r="D40" i="29" s="1"/>
  <c r="D38" i="30"/>
  <c r="D13" i="29"/>
  <c r="D39" i="30" l="1"/>
  <c r="E39" i="30"/>
  <c r="F38" i="30"/>
</calcChain>
</file>

<file path=xl/sharedStrings.xml><?xml version="1.0" encoding="utf-8"?>
<sst xmlns="http://schemas.openxmlformats.org/spreadsheetml/2006/main" count="103" uniqueCount="77">
  <si>
    <t>Schválený</t>
  </si>
  <si>
    <t>na rok 2015</t>
  </si>
  <si>
    <t>rozpočtu</t>
  </si>
  <si>
    <t>Návrh</t>
  </si>
  <si>
    <t>v %</t>
  </si>
  <si>
    <t>rozpočet</t>
  </si>
  <si>
    <t xml:space="preserve">    Výdaje</t>
  </si>
  <si>
    <t>Kapitola</t>
  </si>
  <si>
    <t>01</t>
  </si>
  <si>
    <t>Rozvoj obce</t>
  </si>
  <si>
    <t>z toho: třída 5 - běžné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</si>
  <si>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</si>
  <si>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</si>
  <si>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</si>
  <si>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</si>
  <si>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</si>
  <si>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</si>
  <si>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</si>
  <si>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</si>
  <si>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</si>
  <si>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</si>
  <si>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</si>
  <si>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</si>
  <si>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</si>
  <si>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</si>
  <si>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</si>
  <si>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</si>
  <si>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</si>
  <si>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</si>
  <si>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</si>
  <si>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 xml:space="preserve">                            v rámci souhrnného dotačního vztahu</t>
  </si>
  <si>
    <t>Výdaje celkem (po konsolidaci)</t>
  </si>
  <si>
    <t xml:space="preserve">Příjmy 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</si>
  <si>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</si>
  <si>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</si>
  <si>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</si>
  <si>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</si>
  <si>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</si>
  <si>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1345 - místní poplatek z ubytovací kapacity</t>
  </si>
  <si>
    <t xml:space="preserve">           pol. 1511 - daň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</si>
  <si>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</si>
  <si>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</si>
  <si>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</si>
  <si>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</si>
  <si>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</si>
  <si>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</si>
  <si>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</si>
  <si>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>Třída 3 - kapitálové příjmy</t>
  </si>
  <si>
    <t>Třída 4 - přijaté dotace</t>
  </si>
  <si>
    <t xml:space="preserve">                           na výkon státní správy</t>
  </si>
  <si>
    <t xml:space="preserve">           pol. 4131 - převody z vlastních fondů hospodářské činnosti</t>
  </si>
  <si>
    <t>Příjmy celkem (po konsolidaci)</t>
  </si>
  <si>
    <t>Saldo příjmů a výdajů po konsolidaci</t>
  </si>
  <si>
    <t>Třída 8 - financování</t>
  </si>
  <si>
    <t xml:space="preserve">           třída 6 - kapitálové výdaje</t>
  </si>
  <si>
    <t>str. 2/2</t>
  </si>
  <si>
    <t>1. návrh rozpočtu</t>
  </si>
  <si>
    <t>(září 2014)</t>
  </si>
  <si>
    <t>Třída 6 - kapitálové výdaje celkem</t>
  </si>
  <si>
    <t xml:space="preserve">                                    na bankovních účtech </t>
  </si>
  <si>
    <t>z toho: pol. 4137 - převody mezi hl. městem Prahou a městskou částí Praha 8</t>
  </si>
  <si>
    <t xml:space="preserve">           pol. 4137 - převody mezi hl.městem Praha a městskou částí Praha 8</t>
  </si>
  <si>
    <t xml:space="preserve">                           dotační vztah k městské části Praha 8</t>
  </si>
  <si>
    <t>Příloha č. 2</t>
  </si>
  <si>
    <t xml:space="preserve">      pol. 8118 -aktivní krátkodobé operace řízení likvidity (cenné papíry)</t>
  </si>
  <si>
    <t xml:space="preserve">      pol. 8115 - změna stavu krátkodobých prostředků (přijaté dotace)</t>
  </si>
  <si>
    <t>na rok 2019</t>
  </si>
  <si>
    <t>Návrh Rozpočtu městské části Praha 8 na rok 2020</t>
  </si>
  <si>
    <t>na rok 2020</t>
  </si>
  <si>
    <t>2020/2019</t>
  </si>
  <si>
    <t xml:space="preserve">           pol. 1342 - místní poplatek z pobytu</t>
  </si>
  <si>
    <t xml:space="preserve">           pol. 2329 - ostatní nedaňové příjmy jinde nezařazené</t>
  </si>
  <si>
    <t>str. 1/2</t>
  </si>
  <si>
    <t>(v tis. Kč)</t>
  </si>
  <si>
    <t>ze dne 13. května 2020</t>
  </si>
  <si>
    <t>Zastupitelstva městské části Praha 8</t>
  </si>
  <si>
    <t>usnesení č. Usn ZMC 006/2020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</si>
</sst>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i/>
      <sz val="10"/>
      <name val="Arial CE"/>
      <charset val="238"/>
    </font>
    <font>
      <sz val="10"/>
      <color indexed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sz val="10"/>
      <color indexed="12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0"/>
      <color indexed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7">
    <xf numFmtId="0" fontId="0" fillId="0" borderId="0" xfId="0"/>
    <xf numFmtId="0" fontId="5" fillId="0" borderId="0" xfId="2" applyFont="1" applyAlignment="1">
      <alignment horizontal="right"/>
    </xf>
    <xf numFmtId="0" fontId="10" fillId="0" borderId="0" xfId="1" applyFont="1"/>
    <xf numFmtId="0" fontId="7" fillId="0" borderId="0" xfId="1" applyFont="1"/>
    <xf numFmtId="0" fontId="13" fillId="0" borderId="0" xfId="1" applyFont="1"/>
    <xf numFmtId="0" fontId="13" fillId="0" borderId="0" xfId="1" applyFont="1" applyFill="1"/>
    <xf numFmtId="3" fontId="13" fillId="0" borderId="0" xfId="1" applyNumberFormat="1" applyFont="1"/>
    <xf numFmtId="0" fontId="1" fillId="0" borderId="0" xfId="2"/>
    <xf numFmtId="0" fontId="3" fillId="0" borderId="0" xfId="2" applyFont="1"/>
    <xf numFmtId="0" fontId="1" fillId="0" borderId="0" xfId="2" applyBorder="1"/>
    <xf numFmtId="0" fontId="3" fillId="0" borderId="0" xfId="2" applyFont="1" applyBorder="1"/>
    <xf numFmtId="164" fontId="3" fillId="0" borderId="0" xfId="2" applyNumberFormat="1" applyFont="1" applyFill="1" applyBorder="1"/>
    <xf numFmtId="164" fontId="7" fillId="0" borderId="0" xfId="2" applyNumberFormat="1" applyFont="1" applyFill="1" applyBorder="1"/>
    <xf numFmtId="0" fontId="3" fillId="0" borderId="0" xfId="2" applyFont="1" applyFill="1" applyBorder="1"/>
    <xf numFmtId="0" fontId="13" fillId="0" borderId="0" xfId="1" applyFont="1" applyFill="1" applyBorder="1"/>
    <xf numFmtId="0" fontId="10" fillId="0" borderId="0" xfId="1" applyFont="1" applyBorder="1"/>
    <xf numFmtId="0" fontId="6" fillId="2" borderId="42" xfId="2" applyFont="1" applyFill="1" applyBorder="1"/>
    <xf numFmtId="0" fontId="6" fillId="2" borderId="43" xfId="2" applyFont="1" applyFill="1" applyBorder="1" applyAlignment="1">
      <alignment horizontal="center"/>
    </xf>
    <xf numFmtId="0" fontId="4" fillId="2" borderId="44" xfId="2" applyFont="1" applyFill="1" applyBorder="1"/>
    <xf numFmtId="0" fontId="7" fillId="2" borderId="45" xfId="2" applyFont="1" applyFill="1" applyBorder="1" applyAlignment="1">
      <alignment horizontal="center"/>
    </xf>
    <xf numFmtId="0" fontId="7" fillId="2" borderId="5" xfId="2" applyFont="1" applyFill="1" applyBorder="1" applyAlignment="1">
      <alignment horizontal="center"/>
    </xf>
    <xf numFmtId="0" fontId="6" fillId="2" borderId="46" xfId="2" applyFont="1" applyFill="1" applyBorder="1" applyAlignment="1">
      <alignment horizontal="center"/>
    </xf>
    <xf numFmtId="0" fontId="4" fillId="2" borderId="47" xfId="2" applyFont="1" applyFill="1" applyBorder="1"/>
    <xf numFmtId="3" fontId="4" fillId="2" borderId="53" xfId="2" applyNumberFormat="1" applyFont="1" applyFill="1" applyBorder="1"/>
    <xf numFmtId="0" fontId="3" fillId="2" borderId="9" xfId="2" applyFont="1" applyFill="1" applyBorder="1" applyAlignment="1">
      <alignment horizontal="left"/>
    </xf>
    <xf numFmtId="3" fontId="3" fillId="2" borderId="8" xfId="2" applyNumberFormat="1" applyFont="1" applyFill="1" applyBorder="1"/>
    <xf numFmtId="0" fontId="3" fillId="2" borderId="9" xfId="2" applyFont="1" applyFill="1" applyBorder="1"/>
    <xf numFmtId="0" fontId="14" fillId="2" borderId="9" xfId="2" applyFont="1" applyFill="1" applyBorder="1"/>
    <xf numFmtId="0" fontId="4" fillId="2" borderId="49" xfId="2" applyFont="1" applyFill="1" applyBorder="1"/>
    <xf numFmtId="0" fontId="4" fillId="2" borderId="9" xfId="2" applyFont="1" applyFill="1" applyBorder="1"/>
    <xf numFmtId="0" fontId="3" fillId="2" borderId="44" xfId="2" applyFont="1" applyFill="1" applyBorder="1"/>
    <xf numFmtId="3" fontId="3" fillId="2" borderId="10" xfId="2" applyNumberFormat="1" applyFont="1" applyFill="1" applyBorder="1"/>
    <xf numFmtId="0" fontId="3" fillId="2" borderId="52" xfId="2" applyFont="1" applyFill="1" applyBorder="1"/>
    <xf numFmtId="0" fontId="3" fillId="2" borderId="49" xfId="2" applyFont="1" applyFill="1" applyBorder="1"/>
    <xf numFmtId="0" fontId="3" fillId="2" borderId="19" xfId="2" applyFont="1" applyFill="1" applyBorder="1"/>
    <xf numFmtId="3" fontId="1" fillId="2" borderId="10" xfId="2" applyNumberFormat="1" applyFill="1" applyBorder="1"/>
    <xf numFmtId="3" fontId="4" fillId="2" borderId="10" xfId="2" applyNumberFormat="1" applyFont="1" applyFill="1" applyBorder="1"/>
    <xf numFmtId="3" fontId="2" fillId="2" borderId="10" xfId="2" applyNumberFormat="1" applyFont="1" applyFill="1" applyBorder="1"/>
    <xf numFmtId="3" fontId="4" fillId="2" borderId="13" xfId="2" applyNumberFormat="1" applyFont="1" applyFill="1" applyBorder="1"/>
    <xf numFmtId="3" fontId="3" fillId="2" borderId="3" xfId="2" applyNumberFormat="1" applyFont="1" applyFill="1" applyBorder="1"/>
    <xf numFmtId="0" fontId="6" fillId="2" borderId="24" xfId="1" applyFont="1" applyFill="1" applyBorder="1" applyAlignment="1">
      <alignment horizontal="center"/>
    </xf>
    <xf numFmtId="0" fontId="6" fillId="2" borderId="16" xfId="1" applyFont="1" applyFill="1" applyBorder="1" applyAlignment="1">
      <alignment horizontal="center"/>
    </xf>
    <xf numFmtId="0" fontId="6" fillId="2" borderId="23" xfId="1" applyFont="1" applyFill="1" applyBorder="1" applyAlignment="1">
      <alignment horizontal="center"/>
    </xf>
    <xf numFmtId="3" fontId="4" fillId="2" borderId="8" xfId="2" applyNumberFormat="1" applyFont="1" applyFill="1" applyBorder="1"/>
    <xf numFmtId="3" fontId="1" fillId="2" borderId="8" xfId="2" applyNumberFormat="1" applyFill="1" applyBorder="1"/>
    <xf numFmtId="4" fontId="2" fillId="2" borderId="25" xfId="1" applyNumberFormat="1" applyFont="1" applyFill="1" applyBorder="1" applyAlignment="1">
      <alignment horizontal="right"/>
    </xf>
    <xf numFmtId="4" fontId="3" fillId="2" borderId="25" xfId="1" applyNumberFormat="1" applyFont="1" applyFill="1" applyBorder="1" applyAlignment="1">
      <alignment horizontal="right"/>
    </xf>
    <xf numFmtId="0" fontId="6" fillId="2" borderId="2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3" fontId="2" fillId="2" borderId="8" xfId="2" applyNumberFormat="1" applyFont="1" applyFill="1" applyBorder="1"/>
    <xf numFmtId="3" fontId="2" fillId="2" borderId="25" xfId="2" applyNumberFormat="1" applyFont="1" applyFill="1" applyBorder="1"/>
    <xf numFmtId="0" fontId="4" fillId="2" borderId="54" xfId="2" applyFont="1" applyFill="1" applyBorder="1"/>
    <xf numFmtId="0" fontId="1" fillId="2" borderId="17" xfId="1" applyFont="1" applyFill="1" applyBorder="1"/>
    <xf numFmtId="0" fontId="1" fillId="2" borderId="18" xfId="1" applyFont="1" applyFill="1" applyBorder="1"/>
    <xf numFmtId="0" fontId="6" fillId="2" borderId="1" xfId="2" applyFont="1" applyFill="1" applyBorder="1" applyAlignment="1">
      <alignment horizontal="center"/>
    </xf>
    <xf numFmtId="0" fontId="2" fillId="2" borderId="19" xfId="1" applyFont="1" applyFill="1" applyBorder="1" applyAlignment="1">
      <alignment horizontal="left"/>
    </xf>
    <xf numFmtId="0" fontId="11" fillId="2" borderId="19" xfId="1" applyFont="1" applyFill="1" applyBorder="1" applyAlignment="1"/>
    <xf numFmtId="0" fontId="7" fillId="2" borderId="3" xfId="2" applyFont="1" applyFill="1" applyBorder="1" applyAlignment="1">
      <alignment horizontal="center"/>
    </xf>
    <xf numFmtId="0" fontId="12" fillId="2" borderId="20" xfId="1" applyFont="1" applyFill="1" applyBorder="1" applyAlignment="1">
      <alignment horizontal="center"/>
    </xf>
    <xf numFmtId="0" fontId="1" fillId="2" borderId="21" xfId="1" applyFont="1" applyFill="1" applyBorder="1"/>
    <xf numFmtId="0" fontId="6" fillId="2" borderId="6" xfId="2" applyFont="1" applyFill="1" applyBorder="1" applyAlignment="1">
      <alignment horizontal="center"/>
    </xf>
    <xf numFmtId="0" fontId="9" fillId="2" borderId="19" xfId="1" applyFont="1" applyFill="1" applyBorder="1" applyAlignment="1">
      <alignment horizontal="center"/>
    </xf>
    <xf numFmtId="0" fontId="1" fillId="2" borderId="0" xfId="1" applyFont="1" applyFill="1" applyBorder="1"/>
    <xf numFmtId="0" fontId="10" fillId="2" borderId="11" xfId="1" applyFont="1" applyFill="1" applyBorder="1"/>
    <xf numFmtId="49" fontId="7" fillId="2" borderId="9" xfId="1" applyNumberFormat="1" applyFont="1" applyFill="1" applyBorder="1" applyAlignment="1">
      <alignment horizontal="center"/>
    </xf>
    <xf numFmtId="0" fontId="7" fillId="2" borderId="15" xfId="1" applyFont="1" applyFill="1" applyBorder="1"/>
    <xf numFmtId="3" fontId="7" fillId="2" borderId="13" xfId="1" applyNumberFormat="1" applyFont="1" applyFill="1" applyBorder="1"/>
    <xf numFmtId="3" fontId="7" fillId="2" borderId="15" xfId="1" applyNumberFormat="1" applyFont="1" applyFill="1" applyBorder="1"/>
    <xf numFmtId="3" fontId="1" fillId="2" borderId="13" xfId="1" applyNumberFormat="1" applyFont="1" applyFill="1" applyBorder="1"/>
    <xf numFmtId="3" fontId="1" fillId="2" borderId="15" xfId="1" applyNumberFormat="1" applyFont="1" applyFill="1" applyBorder="1"/>
    <xf numFmtId="0" fontId="8" fillId="2" borderId="34" xfId="1" applyFont="1" applyFill="1" applyBorder="1" applyAlignment="1">
      <alignment horizontal="center"/>
    </xf>
    <xf numFmtId="0" fontId="2" fillId="2" borderId="35" xfId="1" applyFont="1" applyFill="1" applyBorder="1"/>
    <xf numFmtId="3" fontId="4" fillId="2" borderId="36" xfId="1" applyNumberFormat="1" applyFont="1" applyFill="1" applyBorder="1"/>
    <xf numFmtId="3" fontId="4" fillId="2" borderId="35" xfId="1" applyNumberFormat="1" applyFont="1" applyFill="1" applyBorder="1"/>
    <xf numFmtId="0" fontId="8" fillId="2" borderId="28" xfId="1" applyFont="1" applyFill="1" applyBorder="1" applyAlignment="1">
      <alignment horizontal="center"/>
    </xf>
    <xf numFmtId="0" fontId="2" fillId="2" borderId="37" xfId="1" applyFont="1" applyFill="1" applyBorder="1"/>
    <xf numFmtId="3" fontId="2" fillId="2" borderId="31" xfId="1" applyNumberFormat="1" applyFont="1" applyFill="1" applyBorder="1"/>
    <xf numFmtId="3" fontId="2" fillId="2" borderId="37" xfId="1" applyNumberFormat="1" applyFont="1" applyFill="1" applyBorder="1"/>
    <xf numFmtId="0" fontId="10" fillId="2" borderId="38" xfId="1" applyFont="1" applyFill="1" applyBorder="1"/>
    <xf numFmtId="0" fontId="2" fillId="2" borderId="39" xfId="1" applyFont="1" applyFill="1" applyBorder="1"/>
    <xf numFmtId="3" fontId="2" fillId="2" borderId="39" xfId="1" applyNumberFormat="1" applyFont="1" applyFill="1" applyBorder="1"/>
    <xf numFmtId="0" fontId="1" fillId="2" borderId="27" xfId="1" applyFont="1" applyFill="1" applyBorder="1" applyAlignment="1">
      <alignment horizontal="center"/>
    </xf>
    <xf numFmtId="0" fontId="2" fillId="2" borderId="40" xfId="1" applyFont="1" applyFill="1" applyBorder="1"/>
    <xf numFmtId="3" fontId="2" fillId="2" borderId="33" xfId="1" applyNumberFormat="1" applyFont="1" applyFill="1" applyBorder="1"/>
    <xf numFmtId="0" fontId="2" fillId="2" borderId="9" xfId="1" applyFont="1" applyFill="1" applyBorder="1" applyAlignment="1">
      <alignment horizontal="center"/>
    </xf>
    <xf numFmtId="0" fontId="2" fillId="2" borderId="12" xfId="1" applyFont="1" applyFill="1" applyBorder="1"/>
    <xf numFmtId="3" fontId="2" fillId="2" borderId="35" xfId="1" applyNumberFormat="1" applyFont="1" applyFill="1" applyBorder="1"/>
    <xf numFmtId="0" fontId="1" fillId="2" borderId="9" xfId="1" applyFont="1" applyFill="1" applyBorder="1" applyAlignment="1">
      <alignment horizontal="center"/>
    </xf>
    <xf numFmtId="0" fontId="1" fillId="2" borderId="12" xfId="1" applyFont="1" applyFill="1" applyBorder="1"/>
    <xf numFmtId="0" fontId="3" fillId="2" borderId="13" xfId="2" applyFont="1" applyFill="1" applyBorder="1"/>
    <xf numFmtId="3" fontId="1" fillId="2" borderId="16" xfId="1" applyNumberFormat="1" applyFont="1" applyFill="1" applyBorder="1"/>
    <xf numFmtId="0" fontId="1" fillId="2" borderId="5" xfId="1" applyFont="1" applyFill="1" applyBorder="1" applyAlignment="1">
      <alignment horizontal="center"/>
    </xf>
    <xf numFmtId="3" fontId="1" fillId="2" borderId="23" xfId="1" applyNumberFormat="1" applyFont="1" applyFill="1" applyBorder="1"/>
    <xf numFmtId="0" fontId="6" fillId="0" borderId="0" xfId="2" applyFont="1" applyAlignment="1">
      <alignment horizontal="center"/>
    </xf>
    <xf numFmtId="0" fontId="1" fillId="0" borderId="0" xfId="2" applyAlignment="1">
      <alignment horizontal="center"/>
    </xf>
    <xf numFmtId="0" fontId="1" fillId="0" borderId="0" xfId="2" applyFill="1"/>
    <xf numFmtId="0" fontId="3" fillId="0" borderId="0" xfId="2" applyFont="1" applyFill="1"/>
    <xf numFmtId="3" fontId="4" fillId="2" borderId="12" xfId="2" applyNumberFormat="1" applyFont="1" applyFill="1" applyBorder="1"/>
    <xf numFmtId="4" fontId="2" fillId="2" borderId="14" xfId="1" applyNumberFormat="1" applyFont="1" applyFill="1" applyBorder="1" applyAlignment="1">
      <alignment horizontal="right"/>
    </xf>
    <xf numFmtId="3" fontId="4" fillId="0" borderId="0" xfId="2" applyNumberFormat="1" applyFont="1" applyFill="1" applyBorder="1"/>
    <xf numFmtId="3" fontId="2" fillId="0" borderId="0" xfId="1" applyNumberFormat="1" applyFont="1" applyFill="1" applyBorder="1" applyAlignment="1">
      <alignment horizontal="right"/>
    </xf>
    <xf numFmtId="3" fontId="3" fillId="2" borderId="0" xfId="2" applyNumberFormat="1" applyFont="1" applyFill="1" applyBorder="1"/>
    <xf numFmtId="4" fontId="3" fillId="2" borderId="4" xfId="1" applyNumberFormat="1" applyFont="1" applyFill="1" applyBorder="1" applyAlignment="1">
      <alignment horizontal="right"/>
    </xf>
    <xf numFmtId="3" fontId="3" fillId="0" borderId="0" xfId="2" applyNumberFormat="1" applyFont="1" applyFill="1" applyBorder="1"/>
    <xf numFmtId="3" fontId="3" fillId="0" borderId="0" xfId="1" applyNumberFormat="1" applyFont="1" applyFill="1" applyBorder="1" applyAlignment="1">
      <alignment horizontal="right"/>
    </xf>
    <xf numFmtId="3" fontId="3" fillId="2" borderId="48" xfId="2" applyNumberFormat="1" applyFont="1" applyFill="1" applyBorder="1"/>
    <xf numFmtId="4" fontId="3" fillId="2" borderId="51" xfId="1" applyNumberFormat="1" applyFont="1" applyFill="1" applyBorder="1" applyAlignment="1">
      <alignment horizontal="right"/>
    </xf>
    <xf numFmtId="4" fontId="3" fillId="2" borderId="22" xfId="1" applyNumberFormat="1" applyFont="1" applyFill="1" applyBorder="1" applyAlignment="1">
      <alignment horizontal="right"/>
    </xf>
    <xf numFmtId="3" fontId="3" fillId="0" borderId="13" xfId="2" applyNumberFormat="1" applyFont="1" applyFill="1" applyBorder="1"/>
    <xf numFmtId="4" fontId="3" fillId="2" borderId="14" xfId="1" applyNumberFormat="1" applyFont="1" applyFill="1" applyBorder="1" applyAlignment="1">
      <alignment horizontal="right"/>
    </xf>
    <xf numFmtId="3" fontId="3" fillId="2" borderId="58" xfId="2" applyNumberFormat="1" applyFont="1" applyFill="1" applyBorder="1"/>
    <xf numFmtId="3" fontId="4" fillId="2" borderId="59" xfId="2" applyNumberFormat="1" applyFont="1" applyFill="1" applyBorder="1"/>
    <xf numFmtId="4" fontId="4" fillId="2" borderId="56" xfId="2" applyNumberFormat="1" applyFont="1" applyFill="1" applyBorder="1"/>
    <xf numFmtId="0" fontId="10" fillId="2" borderId="25" xfId="1" applyFont="1" applyFill="1" applyBorder="1"/>
    <xf numFmtId="4" fontId="7" fillId="2" borderId="14" xfId="1" applyNumberFormat="1" applyFont="1" applyFill="1" applyBorder="1"/>
    <xf numFmtId="49" fontId="1" fillId="3" borderId="9" xfId="1" applyNumberFormat="1" applyFont="1" applyFill="1" applyBorder="1" applyAlignment="1">
      <alignment horizontal="center"/>
    </xf>
    <xf numFmtId="0" fontId="1" fillId="3" borderId="15" xfId="1" applyFont="1" applyFill="1" applyBorder="1"/>
    <xf numFmtId="3" fontId="1" fillId="3" borderId="13" xfId="1" applyNumberFormat="1" applyFont="1" applyFill="1" applyBorder="1"/>
    <xf numFmtId="3" fontId="1" fillId="3" borderId="15" xfId="1" applyNumberFormat="1" applyFont="1" applyFill="1" applyBorder="1"/>
    <xf numFmtId="4" fontId="1" fillId="3" borderId="14" xfId="1" applyNumberFormat="1" applyFont="1" applyFill="1" applyBorder="1"/>
    <xf numFmtId="49" fontId="1" fillId="0" borderId="9" xfId="1" applyNumberFormat="1" applyFont="1" applyFill="1" applyBorder="1" applyAlignment="1">
      <alignment horizontal="center"/>
    </xf>
    <xf numFmtId="0" fontId="1" fillId="0" borderId="15" xfId="1" applyFont="1" applyFill="1" applyBorder="1"/>
    <xf numFmtId="3" fontId="1" fillId="0" borderId="13" xfId="1" applyNumberFormat="1" applyFont="1" applyFill="1" applyBorder="1"/>
    <xf numFmtId="3" fontId="1" fillId="0" borderId="15" xfId="1" applyNumberFormat="1" applyFont="1" applyFill="1" applyBorder="1"/>
    <xf numFmtId="4" fontId="1" fillId="0" borderId="14" xfId="1" applyNumberFormat="1" applyFont="1" applyFill="1" applyBorder="1"/>
    <xf numFmtId="4" fontId="1" fillId="2" borderId="14" xfId="1" applyNumberFormat="1" applyFont="1" applyFill="1" applyBorder="1"/>
    <xf numFmtId="3" fontId="15" fillId="0" borderId="0" xfId="1" applyNumberFormat="1" applyFont="1"/>
    <xf numFmtId="49" fontId="1" fillId="0" borderId="27" xfId="1" applyNumberFormat="1" applyFont="1" applyFill="1" applyBorder="1" applyAlignment="1">
      <alignment horizontal="center"/>
    </xf>
    <xf numFmtId="0" fontId="1" fillId="0" borderId="33" xfId="1" applyFont="1" applyFill="1" applyBorder="1"/>
    <xf numFmtId="3" fontId="1" fillId="0" borderId="29" xfId="1" applyNumberFormat="1" applyFont="1" applyFill="1" applyBorder="1"/>
    <xf numFmtId="3" fontId="1" fillId="0" borderId="33" xfId="1" applyNumberFormat="1" applyFont="1" applyFill="1" applyBorder="1"/>
    <xf numFmtId="4" fontId="2" fillId="2" borderId="41" xfId="1" applyNumberFormat="1" applyFont="1" applyFill="1" applyBorder="1"/>
    <xf numFmtId="4" fontId="2" fillId="2" borderId="26" xfId="1" applyNumberFormat="1" applyFont="1" applyFill="1" applyBorder="1"/>
    <xf numFmtId="4" fontId="2" fillId="2" borderId="4" xfId="1" applyNumberFormat="1" applyFont="1" applyFill="1" applyBorder="1"/>
    <xf numFmtId="4" fontId="2" fillId="2" borderId="32" xfId="1" applyNumberFormat="1" applyFont="1" applyFill="1" applyBorder="1"/>
    <xf numFmtId="0" fontId="3" fillId="0" borderId="0" xfId="1" applyFont="1" applyFill="1" applyBorder="1"/>
    <xf numFmtId="0" fontId="3" fillId="0" borderId="0" xfId="1" applyFont="1" applyFill="1"/>
    <xf numFmtId="0" fontId="10" fillId="0" borderId="0" xfId="1" applyFont="1" applyFill="1"/>
    <xf numFmtId="0" fontId="1" fillId="0" borderId="0" xfId="1" applyFont="1" applyFill="1"/>
    <xf numFmtId="4" fontId="1" fillId="2" borderId="22" xfId="1" applyNumberFormat="1" applyFont="1" applyFill="1" applyBorder="1"/>
    <xf numFmtId="2" fontId="8" fillId="2" borderId="30" xfId="1" applyNumberFormat="1" applyFont="1" applyFill="1" applyBorder="1"/>
    <xf numFmtId="3" fontId="16" fillId="0" borderId="0" xfId="1" applyNumberFormat="1" applyFont="1"/>
    <xf numFmtId="0" fontId="1" fillId="0" borderId="0" xfId="2" applyFont="1" applyBorder="1"/>
    <xf numFmtId="3" fontId="3" fillId="0" borderId="48" xfId="2" applyNumberFormat="1" applyFont="1" applyFill="1" applyBorder="1"/>
    <xf numFmtId="3" fontId="3" fillId="0" borderId="50" xfId="2" applyNumberFormat="1" applyFont="1" applyFill="1" applyBorder="1"/>
    <xf numFmtId="3" fontId="3" fillId="0" borderId="57" xfId="2" applyNumberFormat="1" applyFont="1" applyFill="1" applyBorder="1"/>
    <xf numFmtId="3" fontId="4" fillId="0" borderId="55" xfId="2" applyNumberFormat="1" applyFont="1" applyFill="1" applyBorder="1"/>
    <xf numFmtId="3" fontId="15" fillId="0" borderId="0" xfId="1" applyNumberFormat="1" applyFont="1" applyFill="1"/>
    <xf numFmtId="3" fontId="7" fillId="0" borderId="0" xfId="1" applyNumberFormat="1" applyFont="1" applyFill="1" applyBorder="1"/>
    <xf numFmtId="0" fontId="10" fillId="0" borderId="0" xfId="1" applyFont="1" applyFill="1" applyBorder="1"/>
    <xf numFmtId="0" fontId="1" fillId="2" borderId="8" xfId="2" applyFont="1" applyFill="1" applyBorder="1"/>
    <xf numFmtId="0" fontId="1" fillId="2" borderId="8" xfId="2" applyFill="1" applyBorder="1"/>
    <xf numFmtId="0" fontId="1" fillId="2" borderId="0" xfId="2" applyFill="1"/>
    <xf numFmtId="0" fontId="12" fillId="0" borderId="0" xfId="2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2" applyFont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normální_Konečný návrh 2011  příjmy a výdaje" xfId="2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8\ROZPOCET\Users\p08x3565\Desktop\v&#253;da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    "/>
      <sheetName val="Výdaj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A016E-9C24-4109-AEE7-9154DB6736CD}">
  <sheetPr>
    <pageSetUpPr fitToPage="1"/>
  </sheetPr>
  <dimension ref="A1:G42"/>
  <sheetViews>
    <sheetView workbookViewId="0">
      <selection activeCell="C2" sqref="C2"/>
    </sheetView>
  </sheetViews>
  <sheetFormatPr defaultRowHeight="12.75" x14ac:dyDescent="0.2"/>
  <cols>
    <col min="1" max="1" width="76.28515625" style="7" customWidth="1"/>
    <col min="2" max="2" width="15.5703125" style="7" customWidth="1"/>
    <col min="3" max="3" width="17.28515625" style="7" customWidth="1"/>
    <col min="4" max="4" width="13.28515625" style="7" customWidth="1"/>
    <col min="5" max="5" width="12.28515625" style="7" customWidth="1"/>
    <col min="6" max="6" width="15.5703125" style="7" customWidth="1"/>
    <col min="7" max="16384" width="9.140625" style="7"/>
  </cols>
  <sheetData>
    <row r="1" spans="1:5" x14ac:dyDescent="0.2">
      <c r="C1" s="7" t="s">
        <v>63</v>
      </c>
    </row>
    <row r="2" spans="1:5" x14ac:dyDescent="0.2">
      <c r="C2" s="7" t="s">
        <v>76</v>
      </c>
    </row>
    <row r="3" spans="1:5" x14ac:dyDescent="0.2">
      <c r="C3" s="7" t="s">
        <v>75</v>
      </c>
    </row>
    <row r="4" spans="1:5" x14ac:dyDescent="0.2">
      <c r="C4" s="151" t="s">
        <v>74</v>
      </c>
      <c r="D4" s="152"/>
      <c r="E4" s="153"/>
    </row>
    <row r="5" spans="1:5" x14ac:dyDescent="0.2">
      <c r="C5" s="143"/>
      <c r="D5" s="9"/>
    </row>
    <row r="6" spans="1:5" ht="18" x14ac:dyDescent="0.25">
      <c r="A6" s="154" t="s">
        <v>67</v>
      </c>
      <c r="B6" s="155"/>
      <c r="C6" s="155"/>
      <c r="D6" s="155"/>
    </row>
    <row r="7" spans="1:5" ht="15" x14ac:dyDescent="0.25">
      <c r="A7" s="156" t="s">
        <v>73</v>
      </c>
      <c r="B7" s="155"/>
      <c r="C7" s="155"/>
      <c r="D7" s="155"/>
    </row>
    <row r="9" spans="1:5" ht="18" customHeight="1" thickBot="1" x14ac:dyDescent="0.25">
      <c r="A9" s="94"/>
      <c r="B9" s="95"/>
      <c r="C9" s="95"/>
      <c r="D9" s="1" t="s">
        <v>72</v>
      </c>
    </row>
    <row r="10" spans="1:5" ht="18.75" customHeight="1" x14ac:dyDescent="0.2">
      <c r="A10" s="16"/>
      <c r="B10" s="17" t="s">
        <v>0</v>
      </c>
      <c r="C10" s="40" t="s">
        <v>3</v>
      </c>
      <c r="D10" s="47"/>
    </row>
    <row r="11" spans="1:5" ht="15.75" x14ac:dyDescent="0.25">
      <c r="A11" s="18" t="s">
        <v>32</v>
      </c>
      <c r="B11" s="19" t="s">
        <v>5</v>
      </c>
      <c r="C11" s="41" t="s">
        <v>2</v>
      </c>
      <c r="D11" s="48" t="s">
        <v>69</v>
      </c>
    </row>
    <row r="12" spans="1:5" ht="16.5" customHeight="1" thickBot="1" x14ac:dyDescent="0.25">
      <c r="A12" s="20"/>
      <c r="B12" s="21" t="s">
        <v>66</v>
      </c>
      <c r="C12" s="42" t="s">
        <v>68</v>
      </c>
      <c r="D12" s="49" t="s">
        <v>4</v>
      </c>
    </row>
    <row r="13" spans="1:5" s="8" customFormat="1" ht="15.75" x14ac:dyDescent="0.25">
      <c r="A13" s="22" t="s">
        <v>33</v>
      </c>
      <c r="B13" s="23">
        <f>B14+B15+B16+B17+B18+B19+B20</f>
        <v>95830</v>
      </c>
      <c r="C13" s="43">
        <f>C14+C15+C16+C17+C18+C19+C20</f>
        <v>144350</v>
      </c>
      <c r="D13" s="45">
        <f>C13/B13*100</f>
        <v>150.63132630700198</v>
      </c>
    </row>
    <row r="14" spans="1:5" s="8" customFormat="1" x14ac:dyDescent="0.2">
      <c r="A14" s="24" t="s">
        <v>34</v>
      </c>
      <c r="B14" s="31">
        <v>12600</v>
      </c>
      <c r="C14" s="25">
        <v>12350</v>
      </c>
      <c r="D14" s="46">
        <f>C14/B14*100</f>
        <v>98.015873015873012</v>
      </c>
    </row>
    <row r="15" spans="1:5" s="8" customFormat="1" x14ac:dyDescent="0.2">
      <c r="A15" s="26" t="s">
        <v>35</v>
      </c>
      <c r="B15" s="31">
        <v>2450</v>
      </c>
      <c r="C15" s="25">
        <v>2400</v>
      </c>
      <c r="D15" s="46">
        <f t="shared" ref="D15:D20" si="0">C15/B15*100</f>
        <v>97.959183673469383</v>
      </c>
    </row>
    <row r="16" spans="1:5" s="8" customFormat="1" x14ac:dyDescent="0.2">
      <c r="A16" s="26" t="s">
        <v>70</v>
      </c>
      <c r="B16" s="31">
        <v>1450</v>
      </c>
      <c r="C16" s="25">
        <v>500</v>
      </c>
      <c r="D16" s="46">
        <f t="shared" si="0"/>
        <v>34.482758620689658</v>
      </c>
    </row>
    <row r="17" spans="1:7" s="8" customFormat="1" x14ac:dyDescent="0.2">
      <c r="A17" s="26" t="s">
        <v>36</v>
      </c>
      <c r="B17" s="31">
        <v>15930</v>
      </c>
      <c r="C17" s="25">
        <v>9000</v>
      </c>
      <c r="D17" s="46">
        <f t="shared" si="0"/>
        <v>56.497175141242941</v>
      </c>
    </row>
    <row r="18" spans="1:7" s="8" customFormat="1" x14ac:dyDescent="0.2">
      <c r="A18" s="26" t="s">
        <v>37</v>
      </c>
      <c r="B18" s="31">
        <v>2700</v>
      </c>
      <c r="C18" s="25">
        <v>1900</v>
      </c>
      <c r="D18" s="46">
        <f t="shared" si="0"/>
        <v>70.370370370370367</v>
      </c>
    </row>
    <row r="19" spans="1:7" s="8" customFormat="1" x14ac:dyDescent="0.2">
      <c r="A19" s="26" t="s">
        <v>38</v>
      </c>
      <c r="B19" s="31">
        <v>1600</v>
      </c>
      <c r="C19" s="25">
        <v>0</v>
      </c>
      <c r="D19" s="46">
        <f t="shared" si="0"/>
        <v>0</v>
      </c>
    </row>
    <row r="20" spans="1:7" s="8" customFormat="1" x14ac:dyDescent="0.2">
      <c r="A20" s="26" t="s">
        <v>39</v>
      </c>
      <c r="B20" s="31">
        <v>59100</v>
      </c>
      <c r="C20" s="25">
        <v>118200</v>
      </c>
      <c r="D20" s="46">
        <f t="shared" si="0"/>
        <v>200</v>
      </c>
    </row>
    <row r="21" spans="1:7" x14ac:dyDescent="0.2">
      <c r="A21" s="27"/>
      <c r="B21" s="35"/>
      <c r="C21" s="44"/>
      <c r="D21" s="46"/>
      <c r="F21" s="9"/>
    </row>
    <row r="22" spans="1:7" s="8" customFormat="1" ht="15.75" x14ac:dyDescent="0.25">
      <c r="A22" s="28" t="s">
        <v>40</v>
      </c>
      <c r="B22" s="36">
        <f>B23+B24+B25+B26+B27+B28+B29</f>
        <v>33467</v>
      </c>
      <c r="C22" s="43">
        <f>C23+C24+C25+C26+C27+C28+C29</f>
        <v>33450</v>
      </c>
      <c r="D22" s="45">
        <f>C22/B22*100</f>
        <v>99.949203693190299</v>
      </c>
      <c r="F22" s="10"/>
    </row>
    <row r="23" spans="1:7" s="8" customFormat="1" x14ac:dyDescent="0.2">
      <c r="A23" s="26" t="s">
        <v>41</v>
      </c>
      <c r="B23" s="31">
        <v>1350</v>
      </c>
      <c r="C23" s="25">
        <v>1350</v>
      </c>
      <c r="D23" s="46">
        <f>C23/B23*100</f>
        <v>100</v>
      </c>
      <c r="E23" s="13"/>
      <c r="F23" s="11"/>
    </row>
    <row r="24" spans="1:7" s="8" customFormat="1" x14ac:dyDescent="0.2">
      <c r="A24" s="26" t="s">
        <v>42</v>
      </c>
      <c r="B24" s="31">
        <v>2800</v>
      </c>
      <c r="C24" s="25">
        <v>2800</v>
      </c>
      <c r="D24" s="46">
        <f t="shared" ref="D24:D28" si="1">C24/B24*100</f>
        <v>100</v>
      </c>
      <c r="E24" s="13"/>
      <c r="F24" s="11"/>
    </row>
    <row r="25" spans="1:7" s="8" customFormat="1" x14ac:dyDescent="0.2">
      <c r="A25" s="26" t="s">
        <v>43</v>
      </c>
      <c r="B25" s="31">
        <v>417</v>
      </c>
      <c r="C25" s="25">
        <v>400</v>
      </c>
      <c r="D25" s="46">
        <f t="shared" si="1"/>
        <v>95.923261390887291</v>
      </c>
      <c r="E25" s="13"/>
      <c r="F25" s="11"/>
    </row>
    <row r="26" spans="1:7" s="8" customFormat="1" x14ac:dyDescent="0.2">
      <c r="A26" s="26" t="s">
        <v>44</v>
      </c>
      <c r="B26" s="31">
        <v>17200</v>
      </c>
      <c r="C26" s="25">
        <v>17200</v>
      </c>
      <c r="D26" s="46">
        <f t="shared" si="1"/>
        <v>100</v>
      </c>
      <c r="E26" s="13"/>
      <c r="F26" s="11"/>
    </row>
    <row r="27" spans="1:7" s="8" customFormat="1" x14ac:dyDescent="0.2">
      <c r="A27" s="26" t="s">
        <v>45</v>
      </c>
      <c r="B27" s="31">
        <v>11000</v>
      </c>
      <c r="C27" s="25">
        <v>11000</v>
      </c>
      <c r="D27" s="46">
        <f t="shared" si="1"/>
        <v>100</v>
      </c>
      <c r="E27" s="13"/>
      <c r="F27" s="12"/>
    </row>
    <row r="28" spans="1:7" s="8" customFormat="1" x14ac:dyDescent="0.2">
      <c r="A28" s="26" t="s">
        <v>46</v>
      </c>
      <c r="B28" s="31">
        <v>700</v>
      </c>
      <c r="C28" s="25">
        <v>700</v>
      </c>
      <c r="D28" s="46">
        <f t="shared" si="1"/>
        <v>100</v>
      </c>
      <c r="E28" s="13"/>
      <c r="F28" s="13"/>
    </row>
    <row r="29" spans="1:7" s="8" customFormat="1" x14ac:dyDescent="0.2">
      <c r="A29" s="26" t="s">
        <v>71</v>
      </c>
      <c r="B29" s="31">
        <v>0</v>
      </c>
      <c r="C29" s="25">
        <v>0</v>
      </c>
      <c r="D29" s="46">
        <v>0</v>
      </c>
    </row>
    <row r="30" spans="1:7" x14ac:dyDescent="0.2">
      <c r="A30" s="27"/>
      <c r="B30" s="35"/>
      <c r="C30" s="44"/>
      <c r="D30" s="46"/>
      <c r="E30" s="96"/>
      <c r="F30" s="96"/>
      <c r="G30" s="96"/>
    </row>
    <row r="31" spans="1:7" s="8" customFormat="1" ht="15.75" x14ac:dyDescent="0.25">
      <c r="A31" s="29" t="s">
        <v>47</v>
      </c>
      <c r="B31" s="37">
        <v>0</v>
      </c>
      <c r="C31" s="50">
        <v>0</v>
      </c>
      <c r="D31" s="51">
        <v>0</v>
      </c>
      <c r="E31" s="97"/>
      <c r="F31" s="97"/>
      <c r="G31" s="97"/>
    </row>
    <row r="32" spans="1:7" x14ac:dyDescent="0.2">
      <c r="A32" s="27"/>
      <c r="B32" s="35"/>
      <c r="C32" s="44"/>
      <c r="D32" s="46"/>
      <c r="E32" s="96"/>
      <c r="F32" s="96"/>
      <c r="G32" s="96"/>
    </row>
    <row r="33" spans="1:7" s="8" customFormat="1" ht="15.75" x14ac:dyDescent="0.25">
      <c r="A33" s="29" t="s">
        <v>48</v>
      </c>
      <c r="B33" s="38">
        <f>B35+B36+B38+B37</f>
        <v>845896</v>
      </c>
      <c r="C33" s="98">
        <f>C35+C36+C38+C37</f>
        <v>646183</v>
      </c>
      <c r="D33" s="99">
        <f>C33/B33*100</f>
        <v>76.39036004426076</v>
      </c>
      <c r="E33" s="100"/>
      <c r="F33" s="101"/>
      <c r="G33" s="97"/>
    </row>
    <row r="34" spans="1:7" s="8" customFormat="1" ht="14.25" customHeight="1" x14ac:dyDescent="0.2">
      <c r="A34" s="30" t="s">
        <v>60</v>
      </c>
      <c r="B34" s="39"/>
      <c r="C34" s="102"/>
      <c r="D34" s="103"/>
      <c r="E34" s="104"/>
      <c r="F34" s="105"/>
      <c r="G34" s="97"/>
    </row>
    <row r="35" spans="1:7" s="8" customFormat="1" x14ac:dyDescent="0.2">
      <c r="A35" s="30" t="s">
        <v>49</v>
      </c>
      <c r="B35" s="31">
        <v>81805</v>
      </c>
      <c r="C35" s="106">
        <v>84736</v>
      </c>
      <c r="D35" s="107">
        <f>C35/B35*100</f>
        <v>103.5829105800379</v>
      </c>
      <c r="E35" s="104"/>
      <c r="F35" s="105"/>
      <c r="G35" s="97"/>
    </row>
    <row r="36" spans="1:7" s="8" customFormat="1" x14ac:dyDescent="0.2">
      <c r="A36" s="32" t="s">
        <v>61</v>
      </c>
      <c r="B36" s="39"/>
      <c r="C36" s="104"/>
      <c r="D36" s="108"/>
      <c r="E36" s="104"/>
      <c r="F36" s="105"/>
      <c r="G36" s="97"/>
    </row>
    <row r="37" spans="1:7" s="8" customFormat="1" x14ac:dyDescent="0.2">
      <c r="A37" s="33" t="s">
        <v>62</v>
      </c>
      <c r="B37" s="31">
        <v>345276</v>
      </c>
      <c r="C37" s="144">
        <v>352421</v>
      </c>
      <c r="D37" s="46">
        <f>C37/B37*100</f>
        <v>102.06935900554919</v>
      </c>
      <c r="E37" s="104"/>
      <c r="F37" s="105"/>
      <c r="G37" s="97"/>
    </row>
    <row r="38" spans="1:7" s="8" customFormat="1" ht="14.25" customHeight="1" x14ac:dyDescent="0.2">
      <c r="A38" s="26" t="s">
        <v>50</v>
      </c>
      <c r="B38" s="109">
        <v>418815</v>
      </c>
      <c r="C38" s="145">
        <v>209026</v>
      </c>
      <c r="D38" s="110">
        <f>C38/B38*100</f>
        <v>49.908909661783838</v>
      </c>
      <c r="E38" s="104"/>
      <c r="F38" s="105"/>
      <c r="G38" s="97"/>
    </row>
    <row r="39" spans="1:7" s="8" customFormat="1" ht="14.25" customHeight="1" thickBot="1" x14ac:dyDescent="0.25">
      <c r="A39" s="34"/>
      <c r="B39" s="111"/>
      <c r="C39" s="146"/>
      <c r="D39" s="103"/>
      <c r="E39" s="104"/>
      <c r="F39" s="105"/>
      <c r="G39" s="97"/>
    </row>
    <row r="40" spans="1:7" s="8" customFormat="1" ht="18.75" customHeight="1" thickBot="1" x14ac:dyDescent="0.3">
      <c r="A40" s="52" t="s">
        <v>51</v>
      </c>
      <c r="B40" s="112">
        <f>B13+B22+B33</f>
        <v>975193</v>
      </c>
      <c r="C40" s="147">
        <f>C13+C22+C33</f>
        <v>823983</v>
      </c>
      <c r="D40" s="113">
        <f>C40/B40*100</f>
        <v>84.49435137454843</v>
      </c>
      <c r="E40" s="100"/>
      <c r="F40" s="100"/>
      <c r="G40" s="97"/>
    </row>
    <row r="41" spans="1:7" x14ac:dyDescent="0.2">
      <c r="C41" s="96"/>
    </row>
    <row r="42" spans="1:7" x14ac:dyDescent="0.2">
      <c r="C42" s="96"/>
    </row>
  </sheetData>
  <mergeCells count="2">
    <mergeCell ref="A6:D6"/>
    <mergeCell ref="A7:D7"/>
  </mergeCells>
  <printOptions horizontalCentered="1"/>
  <pageMargins left="0.39370078740157483" right="0.39370078740157483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21E27-AE33-4B56-8254-7909B60F9B2B}">
  <dimension ref="A1:N46"/>
  <sheetViews>
    <sheetView tabSelected="1" workbookViewId="0">
      <selection activeCell="N36" sqref="N36"/>
    </sheetView>
  </sheetViews>
  <sheetFormatPr defaultRowHeight="12.75" x14ac:dyDescent="0.2"/>
  <cols>
    <col min="1" max="1" width="9.140625" style="2"/>
    <col min="2" max="2" width="59.28515625" style="2" customWidth="1"/>
    <col min="3" max="3" width="18.85546875" style="2" hidden="1" customWidth="1"/>
    <col min="4" max="4" width="17.5703125" style="2" bestFit="1" customWidth="1"/>
    <col min="5" max="5" width="17.5703125" style="2" customWidth="1"/>
    <col min="6" max="6" width="14.5703125" style="2" customWidth="1"/>
    <col min="7" max="7" width="9.140625" style="138"/>
    <col min="8" max="12" width="9.140625" style="2"/>
    <col min="13" max="13" width="9.85546875" style="2" customWidth="1"/>
    <col min="14" max="16384" width="9.140625" style="2"/>
  </cols>
  <sheetData>
    <row r="1" spans="1:8" ht="13.5" thickBot="1" x14ac:dyDescent="0.25">
      <c r="C1" s="3"/>
      <c r="D1" s="3"/>
      <c r="E1" s="3"/>
      <c r="F1" s="1" t="s">
        <v>55</v>
      </c>
    </row>
    <row r="2" spans="1:8" ht="28.5" customHeight="1" x14ac:dyDescent="0.2">
      <c r="A2" s="53"/>
      <c r="B2" s="54"/>
      <c r="C2" s="55" t="s">
        <v>56</v>
      </c>
      <c r="D2" s="40" t="s">
        <v>0</v>
      </c>
      <c r="E2" s="40" t="s">
        <v>3</v>
      </c>
      <c r="F2" s="47"/>
    </row>
    <row r="3" spans="1:8" ht="18" customHeight="1" x14ac:dyDescent="0.3">
      <c r="A3" s="56" t="s">
        <v>6</v>
      </c>
      <c r="B3" s="57"/>
      <c r="C3" s="58" t="s">
        <v>1</v>
      </c>
      <c r="D3" s="41" t="s">
        <v>5</v>
      </c>
      <c r="E3" s="41" t="s">
        <v>2</v>
      </c>
      <c r="F3" s="48" t="s">
        <v>69</v>
      </c>
    </row>
    <row r="4" spans="1:8" ht="18.75" customHeight="1" thickBot="1" x14ac:dyDescent="0.3">
      <c r="A4" s="59"/>
      <c r="B4" s="60"/>
      <c r="C4" s="61" t="s">
        <v>57</v>
      </c>
      <c r="D4" s="42" t="s">
        <v>66</v>
      </c>
      <c r="E4" s="42" t="s">
        <v>68</v>
      </c>
      <c r="F4" s="49" t="s">
        <v>4</v>
      </c>
    </row>
    <row r="5" spans="1:8" x14ac:dyDescent="0.2">
      <c r="A5" s="62" t="s">
        <v>7</v>
      </c>
      <c r="B5" s="63"/>
      <c r="C5" s="64"/>
      <c r="D5" s="64"/>
      <c r="E5" s="64"/>
      <c r="F5" s="114"/>
    </row>
    <row r="6" spans="1:8" s="4" customFormat="1" x14ac:dyDescent="0.2">
      <c r="A6" s="65" t="s">
        <v>8</v>
      </c>
      <c r="B6" s="66" t="s">
        <v>9</v>
      </c>
      <c r="C6" s="67" t="e">
        <f>C7+C8</f>
        <v>#REF!</v>
      </c>
      <c r="D6" s="68">
        <f>D7+D8</f>
        <v>3778</v>
      </c>
      <c r="E6" s="68">
        <f>E7+E8</f>
        <v>6581</v>
      </c>
      <c r="F6" s="115">
        <f t="shared" ref="F6:F38" si="0">E6/D6*100</f>
        <v>174.19269454737955</v>
      </c>
      <c r="G6" s="5"/>
    </row>
    <row r="7" spans="1:8" s="4" customFormat="1" x14ac:dyDescent="0.2">
      <c r="A7" s="116"/>
      <c r="B7" s="117" t="s">
        <v>10</v>
      </c>
      <c r="C7" s="118" t="e">
        <f>#REF!</f>
        <v>#REF!</v>
      </c>
      <c r="D7" s="119">
        <v>1572</v>
      </c>
      <c r="E7" s="119">
        <v>5840</v>
      </c>
      <c r="F7" s="120">
        <f t="shared" si="0"/>
        <v>371.50127226463104</v>
      </c>
      <c r="G7" s="5"/>
    </row>
    <row r="8" spans="1:8" s="5" customFormat="1" x14ac:dyDescent="0.2">
      <c r="A8" s="121"/>
      <c r="B8" s="122" t="s">
        <v>54</v>
      </c>
      <c r="C8" s="123"/>
      <c r="D8" s="124">
        <v>2206</v>
      </c>
      <c r="E8" s="124">
        <v>741</v>
      </c>
      <c r="F8" s="125">
        <f t="shared" si="0"/>
        <v>33.590208522212151</v>
      </c>
    </row>
    <row r="9" spans="1:8" s="4" customFormat="1" x14ac:dyDescent="0.2">
      <c r="A9" s="65" t="s">
        <v>11</v>
      </c>
      <c r="B9" s="66" t="s">
        <v>12</v>
      </c>
      <c r="C9" s="67" t="e">
        <f>C10+C11</f>
        <v>#REF!</v>
      </c>
      <c r="D9" s="68">
        <f>D10+D11</f>
        <v>112092</v>
      </c>
      <c r="E9" s="68">
        <f>E10+E11</f>
        <v>95077</v>
      </c>
      <c r="F9" s="115">
        <f t="shared" si="0"/>
        <v>84.820504585519046</v>
      </c>
      <c r="G9" s="5"/>
    </row>
    <row r="10" spans="1:8" s="4" customFormat="1" x14ac:dyDescent="0.2">
      <c r="A10" s="116"/>
      <c r="B10" s="117" t="s">
        <v>10</v>
      </c>
      <c r="C10" s="118" t="e">
        <f>#REF!</f>
        <v>#REF!</v>
      </c>
      <c r="D10" s="119">
        <v>83108</v>
      </c>
      <c r="E10" s="119">
        <v>88186</v>
      </c>
      <c r="F10" s="120">
        <f t="shared" si="0"/>
        <v>106.11012176926408</v>
      </c>
      <c r="G10" s="5"/>
    </row>
    <row r="11" spans="1:8" s="5" customFormat="1" x14ac:dyDescent="0.2">
      <c r="A11" s="121"/>
      <c r="B11" s="122" t="s">
        <v>54</v>
      </c>
      <c r="C11" s="123"/>
      <c r="D11" s="124">
        <v>28984</v>
      </c>
      <c r="E11" s="124">
        <v>6891</v>
      </c>
      <c r="F11" s="125">
        <f t="shared" si="0"/>
        <v>23.775186309688102</v>
      </c>
    </row>
    <row r="12" spans="1:8" s="4" customFormat="1" x14ac:dyDescent="0.2">
      <c r="A12" s="65" t="s">
        <v>13</v>
      </c>
      <c r="B12" s="66" t="s">
        <v>14</v>
      </c>
      <c r="C12" s="67" t="e">
        <f>C13+C14</f>
        <v>#REF!</v>
      </c>
      <c r="D12" s="68">
        <f>D13+D14</f>
        <v>21453</v>
      </c>
      <c r="E12" s="68">
        <f>E13+E14</f>
        <v>11985</v>
      </c>
      <c r="F12" s="126">
        <f t="shared" si="0"/>
        <v>55.866312403859595</v>
      </c>
      <c r="G12" s="5"/>
    </row>
    <row r="13" spans="1:8" s="4" customFormat="1" x14ac:dyDescent="0.2">
      <c r="A13" s="116"/>
      <c r="B13" s="117" t="s">
        <v>10</v>
      </c>
      <c r="C13" s="118" t="e">
        <f>#REF!</f>
        <v>#REF!</v>
      </c>
      <c r="D13" s="119">
        <v>8400</v>
      </c>
      <c r="E13" s="119">
        <v>2060</v>
      </c>
      <c r="F13" s="120">
        <f t="shared" si="0"/>
        <v>24.523809523809522</v>
      </c>
      <c r="G13" s="5"/>
    </row>
    <row r="14" spans="1:8" s="5" customFormat="1" x14ac:dyDescent="0.2">
      <c r="A14" s="121"/>
      <c r="B14" s="122" t="s">
        <v>54</v>
      </c>
      <c r="C14" s="123"/>
      <c r="D14" s="124">
        <v>13053</v>
      </c>
      <c r="E14" s="124">
        <v>9925</v>
      </c>
      <c r="F14" s="125">
        <f t="shared" si="0"/>
        <v>76.036160269669807</v>
      </c>
    </row>
    <row r="15" spans="1:8" s="4" customFormat="1" x14ac:dyDescent="0.2">
      <c r="A15" s="65" t="s">
        <v>15</v>
      </c>
      <c r="B15" s="66" t="s">
        <v>16</v>
      </c>
      <c r="C15" s="67" t="e">
        <f>C16+C17</f>
        <v>#REF!</v>
      </c>
      <c r="D15" s="68">
        <f>D16+D17</f>
        <v>339332</v>
      </c>
      <c r="E15" s="68">
        <f>E16+E17</f>
        <v>238390</v>
      </c>
      <c r="F15" s="115">
        <f t="shared" si="0"/>
        <v>70.252731837846113</v>
      </c>
      <c r="G15" s="5"/>
    </row>
    <row r="16" spans="1:8" s="4" customFormat="1" x14ac:dyDescent="0.2">
      <c r="A16" s="116"/>
      <c r="B16" s="117" t="s">
        <v>10</v>
      </c>
      <c r="C16" s="118" t="e">
        <f>#REF!</f>
        <v>#REF!</v>
      </c>
      <c r="D16" s="119">
        <v>180730</v>
      </c>
      <c r="E16" s="119">
        <v>161949</v>
      </c>
      <c r="F16" s="120">
        <f t="shared" si="0"/>
        <v>89.608255408620593</v>
      </c>
      <c r="G16" s="148"/>
      <c r="H16" s="127"/>
    </row>
    <row r="17" spans="1:8" s="5" customFormat="1" x14ac:dyDescent="0.2">
      <c r="A17" s="121"/>
      <c r="B17" s="122" t="s">
        <v>54</v>
      </c>
      <c r="C17" s="123"/>
      <c r="D17" s="124">
        <v>158602</v>
      </c>
      <c r="E17" s="124">
        <v>76441</v>
      </c>
      <c r="F17" s="125">
        <f t="shared" si="0"/>
        <v>48.196744051146894</v>
      </c>
    </row>
    <row r="18" spans="1:8" s="4" customFormat="1" x14ac:dyDescent="0.2">
      <c r="A18" s="65" t="s">
        <v>17</v>
      </c>
      <c r="B18" s="66" t="s">
        <v>18</v>
      </c>
      <c r="C18" s="67" t="e">
        <f>C19+C20</f>
        <v>#REF!</v>
      </c>
      <c r="D18" s="68">
        <f>D19+D20</f>
        <v>97070</v>
      </c>
      <c r="E18" s="68">
        <f>E19+E20</f>
        <v>87569</v>
      </c>
      <c r="F18" s="115">
        <f t="shared" si="0"/>
        <v>90.21221798701967</v>
      </c>
      <c r="G18" s="5"/>
      <c r="H18" s="6"/>
    </row>
    <row r="19" spans="1:8" s="4" customFormat="1" x14ac:dyDescent="0.2">
      <c r="A19" s="116"/>
      <c r="B19" s="117" t="s">
        <v>10</v>
      </c>
      <c r="C19" s="118" t="e">
        <f>#REF!</f>
        <v>#REF!</v>
      </c>
      <c r="D19" s="119">
        <v>97070</v>
      </c>
      <c r="E19" s="119">
        <v>87569</v>
      </c>
      <c r="F19" s="120">
        <f t="shared" si="0"/>
        <v>90.21221798701967</v>
      </c>
      <c r="G19" s="14"/>
    </row>
    <row r="20" spans="1:8" s="5" customFormat="1" x14ac:dyDescent="0.2">
      <c r="A20" s="121"/>
      <c r="B20" s="122" t="s">
        <v>54</v>
      </c>
      <c r="C20" s="123"/>
      <c r="D20" s="124">
        <v>0</v>
      </c>
      <c r="E20" s="124">
        <v>0</v>
      </c>
      <c r="F20" s="125">
        <v>0</v>
      </c>
      <c r="G20" s="14"/>
    </row>
    <row r="21" spans="1:8" s="4" customFormat="1" x14ac:dyDescent="0.2">
      <c r="A21" s="65" t="s">
        <v>19</v>
      </c>
      <c r="B21" s="66" t="s">
        <v>20</v>
      </c>
      <c r="C21" s="67" t="e">
        <f>C22+C23</f>
        <v>#REF!</v>
      </c>
      <c r="D21" s="68">
        <f>D22+D23</f>
        <v>23315</v>
      </c>
      <c r="E21" s="68">
        <f>E22+E23</f>
        <v>20505</v>
      </c>
      <c r="F21" s="115">
        <f t="shared" si="0"/>
        <v>87.947673171777836</v>
      </c>
      <c r="G21" s="14"/>
    </row>
    <row r="22" spans="1:8" s="4" customFormat="1" x14ac:dyDescent="0.2">
      <c r="A22" s="116"/>
      <c r="B22" s="117" t="s">
        <v>10</v>
      </c>
      <c r="C22" s="118" t="e">
        <f>#REF!</f>
        <v>#REF!</v>
      </c>
      <c r="D22" s="119">
        <v>21885</v>
      </c>
      <c r="E22" s="119">
        <v>20505</v>
      </c>
      <c r="F22" s="120">
        <f t="shared" si="0"/>
        <v>93.69431117203564</v>
      </c>
      <c r="G22" s="149"/>
    </row>
    <row r="23" spans="1:8" s="5" customFormat="1" x14ac:dyDescent="0.2">
      <c r="A23" s="121"/>
      <c r="B23" s="122" t="s">
        <v>54</v>
      </c>
      <c r="C23" s="123"/>
      <c r="D23" s="124">
        <v>1430</v>
      </c>
      <c r="E23" s="124">
        <v>0</v>
      </c>
      <c r="F23" s="125">
        <f t="shared" si="0"/>
        <v>0</v>
      </c>
      <c r="G23" s="14"/>
    </row>
    <row r="24" spans="1:8" s="4" customFormat="1" x14ac:dyDescent="0.2">
      <c r="A24" s="65" t="s">
        <v>21</v>
      </c>
      <c r="B24" s="66" t="s">
        <v>22</v>
      </c>
      <c r="C24" s="67" t="e">
        <f>C25+C26</f>
        <v>#REF!</v>
      </c>
      <c r="D24" s="68">
        <f>D25+D26</f>
        <v>351</v>
      </c>
      <c r="E24" s="68">
        <f>E25+E26</f>
        <v>460</v>
      </c>
      <c r="F24" s="115">
        <f t="shared" si="0"/>
        <v>131.05413105413106</v>
      </c>
      <c r="G24" s="14"/>
    </row>
    <row r="25" spans="1:8" s="4" customFormat="1" x14ac:dyDescent="0.2">
      <c r="A25" s="116"/>
      <c r="B25" s="117" t="s">
        <v>10</v>
      </c>
      <c r="C25" s="118" t="e">
        <f>#REF!</f>
        <v>#REF!</v>
      </c>
      <c r="D25" s="119">
        <v>351</v>
      </c>
      <c r="E25" s="119">
        <v>460</v>
      </c>
      <c r="F25" s="120">
        <f t="shared" si="0"/>
        <v>131.05413105413106</v>
      </c>
      <c r="G25" s="5"/>
    </row>
    <row r="26" spans="1:8" s="5" customFormat="1" x14ac:dyDescent="0.2">
      <c r="A26" s="121"/>
      <c r="B26" s="122" t="s">
        <v>54</v>
      </c>
      <c r="C26" s="123"/>
      <c r="D26" s="124">
        <v>0</v>
      </c>
      <c r="E26" s="124">
        <v>0</v>
      </c>
      <c r="F26" s="125">
        <v>0</v>
      </c>
    </row>
    <row r="27" spans="1:8" s="4" customFormat="1" x14ac:dyDescent="0.2">
      <c r="A27" s="65" t="s">
        <v>23</v>
      </c>
      <c r="B27" s="66" t="s">
        <v>24</v>
      </c>
      <c r="C27" s="67" t="e">
        <f>C28+C29</f>
        <v>#REF!</v>
      </c>
      <c r="D27" s="68">
        <f>D28+D29</f>
        <v>51227</v>
      </c>
      <c r="E27" s="68">
        <f>E28+E29</f>
        <v>57062</v>
      </c>
      <c r="F27" s="115">
        <f t="shared" si="0"/>
        <v>111.39047767778712</v>
      </c>
      <c r="G27" s="5"/>
    </row>
    <row r="28" spans="1:8" s="4" customFormat="1" x14ac:dyDescent="0.2">
      <c r="A28" s="116"/>
      <c r="B28" s="117" t="s">
        <v>10</v>
      </c>
      <c r="C28" s="118" t="e">
        <f>#REF!</f>
        <v>#REF!</v>
      </c>
      <c r="D28" s="119">
        <v>12430</v>
      </c>
      <c r="E28" s="119">
        <v>16804</v>
      </c>
      <c r="F28" s="120">
        <f t="shared" si="0"/>
        <v>135.18905872888175</v>
      </c>
      <c r="G28" s="5"/>
    </row>
    <row r="29" spans="1:8" s="5" customFormat="1" x14ac:dyDescent="0.2">
      <c r="A29" s="121"/>
      <c r="B29" s="122" t="s">
        <v>54</v>
      </c>
      <c r="C29" s="123"/>
      <c r="D29" s="124">
        <v>38797</v>
      </c>
      <c r="E29" s="124">
        <v>40258</v>
      </c>
      <c r="F29" s="125">
        <f t="shared" si="0"/>
        <v>103.765755084156</v>
      </c>
    </row>
    <row r="30" spans="1:8" s="4" customFormat="1" x14ac:dyDescent="0.2">
      <c r="A30" s="65" t="s">
        <v>25</v>
      </c>
      <c r="B30" s="66" t="s">
        <v>26</v>
      </c>
      <c r="C30" s="67" t="e">
        <f>C31+C32</f>
        <v>#REF!</v>
      </c>
      <c r="D30" s="68">
        <f>D31+D32</f>
        <v>341215</v>
      </c>
      <c r="E30" s="68">
        <f>E31+E32</f>
        <v>305994</v>
      </c>
      <c r="F30" s="115">
        <f t="shared" si="0"/>
        <v>89.677769148484103</v>
      </c>
      <c r="G30" s="5"/>
    </row>
    <row r="31" spans="1:8" s="4" customFormat="1" x14ac:dyDescent="0.2">
      <c r="A31" s="116"/>
      <c r="B31" s="117" t="s">
        <v>10</v>
      </c>
      <c r="C31" s="118" t="e">
        <f>#REF!</f>
        <v>#REF!</v>
      </c>
      <c r="D31" s="119">
        <v>336632</v>
      </c>
      <c r="E31" s="119">
        <v>301594</v>
      </c>
      <c r="F31" s="120">
        <f t="shared" si="0"/>
        <v>89.591601511442761</v>
      </c>
      <c r="G31" s="5"/>
    </row>
    <row r="32" spans="1:8" s="5" customFormat="1" x14ac:dyDescent="0.2">
      <c r="A32" s="121"/>
      <c r="B32" s="122" t="s">
        <v>54</v>
      </c>
      <c r="C32" s="123"/>
      <c r="D32" s="124">
        <v>4583</v>
      </c>
      <c r="E32" s="124">
        <v>4400</v>
      </c>
      <c r="F32" s="125">
        <f t="shared" si="0"/>
        <v>96.006982325987337</v>
      </c>
    </row>
    <row r="33" spans="1:14" s="4" customFormat="1" x14ac:dyDescent="0.2">
      <c r="A33" s="65" t="s">
        <v>27</v>
      </c>
      <c r="B33" s="66" t="s">
        <v>28</v>
      </c>
      <c r="C33" s="67" t="e">
        <f>C34+C35</f>
        <v>#REF!</v>
      </c>
      <c r="D33" s="68">
        <f>D34+D35</f>
        <v>360</v>
      </c>
      <c r="E33" s="68">
        <f>E34+E35</f>
        <v>360</v>
      </c>
      <c r="F33" s="115">
        <f t="shared" si="0"/>
        <v>100</v>
      </c>
      <c r="G33" s="5"/>
    </row>
    <row r="34" spans="1:14" s="4" customFormat="1" x14ac:dyDescent="0.2">
      <c r="A34" s="116"/>
      <c r="B34" s="117" t="s">
        <v>10</v>
      </c>
      <c r="C34" s="118" t="e">
        <f>#REF!</f>
        <v>#REF!</v>
      </c>
      <c r="D34" s="119">
        <v>360</v>
      </c>
      <c r="E34" s="119">
        <v>360</v>
      </c>
      <c r="F34" s="120">
        <f t="shared" si="0"/>
        <v>100</v>
      </c>
      <c r="G34" s="5"/>
    </row>
    <row r="35" spans="1:14" s="5" customFormat="1" ht="13.5" thickBot="1" x14ac:dyDescent="0.25">
      <c r="A35" s="128"/>
      <c r="B35" s="129" t="s">
        <v>54</v>
      </c>
      <c r="C35" s="130"/>
      <c r="D35" s="131">
        <v>0</v>
      </c>
      <c r="E35" s="131">
        <v>0</v>
      </c>
      <c r="F35" s="125">
        <v>0</v>
      </c>
      <c r="G35" s="14"/>
    </row>
    <row r="36" spans="1:14" s="4" customFormat="1" ht="16.5" thickTop="1" x14ac:dyDescent="0.25">
      <c r="A36" s="71"/>
      <c r="B36" s="72" t="s">
        <v>29</v>
      </c>
      <c r="C36" s="73" t="e">
        <f t="shared" ref="C36:D37" si="1">C7+C10+C13+C16+C19+C22+C25+C28+C31+C34</f>
        <v>#REF!</v>
      </c>
      <c r="D36" s="74">
        <f t="shared" si="1"/>
        <v>742538</v>
      </c>
      <c r="E36" s="74">
        <f>E7+E10+E13+E16+E19+E22+E25+E28+E31+E34</f>
        <v>685327</v>
      </c>
      <c r="F36" s="132">
        <f t="shared" si="0"/>
        <v>92.295209134077979</v>
      </c>
      <c r="G36" s="14"/>
    </row>
    <row r="37" spans="1:14" s="5" customFormat="1" ht="16.5" thickBot="1" x14ac:dyDescent="0.3">
      <c r="A37" s="75"/>
      <c r="B37" s="76" t="s">
        <v>58</v>
      </c>
      <c r="C37" s="77">
        <f t="shared" si="1"/>
        <v>0</v>
      </c>
      <c r="D37" s="78">
        <f t="shared" si="1"/>
        <v>247655</v>
      </c>
      <c r="E37" s="78">
        <f>E8+E11+E14+E17+E20+E23+E26+E29+E32+E35</f>
        <v>138656</v>
      </c>
      <c r="F37" s="133">
        <f t="shared" si="0"/>
        <v>55.987563344168301</v>
      </c>
      <c r="G37" s="14"/>
      <c r="H37" s="4"/>
      <c r="I37" s="4"/>
      <c r="J37" s="4"/>
      <c r="K37" s="4"/>
    </row>
    <row r="38" spans="1:14" ht="17.25" thickTop="1" thickBot="1" x14ac:dyDescent="0.3">
      <c r="A38" s="79" t="s">
        <v>30</v>
      </c>
      <c r="B38" s="80" t="s">
        <v>31</v>
      </c>
      <c r="C38" s="81" t="e">
        <f>SUM(C36:C37)</f>
        <v>#REF!</v>
      </c>
      <c r="D38" s="81">
        <f>SUM(D36:D37)</f>
        <v>990193</v>
      </c>
      <c r="E38" s="81">
        <f>SUM(E36:E37)</f>
        <v>823983</v>
      </c>
      <c r="F38" s="134">
        <f t="shared" si="0"/>
        <v>83.214383458578283</v>
      </c>
      <c r="G38" s="150"/>
      <c r="H38" s="15"/>
    </row>
    <row r="39" spans="1:14" ht="17.25" thickTop="1" thickBot="1" x14ac:dyDescent="0.3">
      <c r="A39" s="82"/>
      <c r="B39" s="83" t="s">
        <v>52</v>
      </c>
      <c r="C39" s="84" t="e">
        <f>'[1]Příjmy    '!#REF!-Výdaje!C38</f>
        <v>#REF!</v>
      </c>
      <c r="D39" s="84">
        <f>Příjmy!B40- Výdaje!D38</f>
        <v>-15000</v>
      </c>
      <c r="E39" s="84">
        <f>Příjmy!C40- Výdaje!E38</f>
        <v>0</v>
      </c>
      <c r="F39" s="135"/>
      <c r="G39" s="136"/>
      <c r="H39" s="137"/>
      <c r="I39" s="137"/>
      <c r="J39" s="5"/>
      <c r="K39" s="138"/>
      <c r="L39" s="138"/>
      <c r="M39" s="138"/>
      <c r="N39" s="138"/>
    </row>
    <row r="40" spans="1:14" ht="16.5" thickTop="1" x14ac:dyDescent="0.25">
      <c r="A40" s="85"/>
      <c r="B40" s="86" t="s">
        <v>53</v>
      </c>
      <c r="C40" s="87" t="e">
        <f>#REF!+#REF!+C41+C43</f>
        <v>#REF!</v>
      </c>
      <c r="D40" s="87">
        <v>15000</v>
      </c>
      <c r="E40" s="87">
        <v>0</v>
      </c>
      <c r="F40" s="132"/>
      <c r="G40" s="139"/>
      <c r="H40" s="139"/>
      <c r="I40" s="139"/>
      <c r="J40" s="139"/>
      <c r="K40" s="138"/>
      <c r="L40" s="138"/>
      <c r="M40" s="138"/>
      <c r="N40" s="138"/>
    </row>
    <row r="41" spans="1:14" x14ac:dyDescent="0.2">
      <c r="A41" s="88"/>
      <c r="B41" s="89" t="s">
        <v>65</v>
      </c>
      <c r="C41" s="70"/>
      <c r="D41" s="70">
        <v>0</v>
      </c>
      <c r="E41" s="70">
        <v>0</v>
      </c>
      <c r="F41" s="126"/>
    </row>
    <row r="42" spans="1:14" x14ac:dyDescent="0.2">
      <c r="A42" s="88"/>
      <c r="B42" s="90" t="s">
        <v>64</v>
      </c>
      <c r="C42" s="91"/>
      <c r="D42" s="70">
        <v>0</v>
      </c>
      <c r="E42" s="69">
        <v>0</v>
      </c>
      <c r="F42" s="140"/>
    </row>
    <row r="43" spans="1:14" ht="15.75" thickBot="1" x14ac:dyDescent="0.25">
      <c r="A43" s="92"/>
      <c r="B43" s="60" t="s">
        <v>59</v>
      </c>
      <c r="C43" s="93">
        <v>0</v>
      </c>
      <c r="D43" s="93"/>
      <c r="E43" s="93"/>
      <c r="F43" s="141"/>
    </row>
    <row r="44" spans="1:14" x14ac:dyDescent="0.2">
      <c r="F44" s="136"/>
      <c r="G44" s="5"/>
      <c r="H44" s="138"/>
      <c r="I44" s="138"/>
      <c r="J44" s="138"/>
    </row>
    <row r="45" spans="1:14" x14ac:dyDescent="0.2">
      <c r="E45" s="138"/>
      <c r="F45" s="139"/>
      <c r="G45" s="139"/>
    </row>
    <row r="46" spans="1:14" x14ac:dyDescent="0.2">
      <c r="E46" s="142"/>
    </row>
  </sheetData>
  <printOptions horizontalCentered="1"/>
  <pageMargins left="0.39370078740157483" right="0.39370078740157483" top="0" bottom="0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</vt:lpstr>
      <vt:lpstr>Výdaje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2020-05-14T04:24:26Z</cp:lastPrinted>
  <dcterms:created xsi:type="dcterms:W3CDTF">2014-06-06T09:29:24Z</dcterms:created>
  <dcterms:modified xsi:type="dcterms:W3CDTF">2020-05-14T04:24:47Z</dcterms:modified>
</cp:coreProperties>
</file>