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pis/prod/spsdav/DOZMC.1_funm4123/spsSlozka/pism130745331_pism130745331/"/>
    </mc:Choice>
  </mc:AlternateContent>
  <bookViews>
    <workbookView xWindow="2430" yWindow="345" windowWidth="17580" windowHeight="12135" tabRatio="786"/>
  </bookViews>
  <sheets>
    <sheet name="Příjmy" sheetId="28" r:id="rId1"/>
    <sheet name="Výdaje" sheetId="27" r:id="rId2"/>
  </sheets>
  <externalReferences>
    <externalReference r:id="rId3"/>
  </externalReferences>
  <calcPr calcId="171027"/>
</workbook>
</file>

<file path=xl/calcChain.xml><?xml version="1.0" encoding="utf-8"?>
<calcChain xmlns="http://schemas.openxmlformats.org/spreadsheetml/2006/main">
  <c r="C31" i="28" l="1"/>
  <c r="C20" i="28"/>
  <c r="E37" i="27" l="1"/>
  <c r="E40" i="27" l="1"/>
  <c r="D36" i="28" l="1"/>
  <c r="D33" i="27" l="1"/>
  <c r="D30" i="27"/>
  <c r="D27" i="27"/>
  <c r="D24" i="27"/>
  <c r="D21" i="27"/>
  <c r="D18" i="27"/>
  <c r="D15" i="27"/>
  <c r="D12" i="27"/>
  <c r="D9" i="27"/>
  <c r="D6" i="27"/>
  <c r="E12" i="27" l="1"/>
  <c r="F14" i="27"/>
  <c r="D35" i="28" l="1"/>
  <c r="D33" i="28"/>
  <c r="B31" i="28"/>
  <c r="D27" i="28"/>
  <c r="D26" i="28"/>
  <c r="D25" i="28"/>
  <c r="D24" i="28"/>
  <c r="D23" i="28"/>
  <c r="D22" i="28"/>
  <c r="D21" i="28"/>
  <c r="B20" i="28"/>
  <c r="D18" i="28"/>
  <c r="D17" i="28"/>
  <c r="D16" i="28"/>
  <c r="D15" i="28"/>
  <c r="D14" i="28"/>
  <c r="D13" i="28"/>
  <c r="D12" i="28"/>
  <c r="C11" i="28"/>
  <c r="B11" i="28"/>
  <c r="C38" i="28" l="1"/>
  <c r="C40" i="28" s="1"/>
  <c r="D20" i="28"/>
  <c r="B38" i="28"/>
  <c r="B40" i="28" s="1"/>
  <c r="D31" i="28"/>
  <c r="D11" i="28"/>
  <c r="D40" i="28" l="1"/>
  <c r="D38" i="28"/>
  <c r="E38" i="27"/>
  <c r="F7" i="27" l="1"/>
  <c r="F10" i="27"/>
  <c r="F11" i="27"/>
  <c r="F13" i="27"/>
  <c r="F16" i="27"/>
  <c r="F17" i="27"/>
  <c r="F19" i="27"/>
  <c r="F20" i="27"/>
  <c r="F22" i="27"/>
  <c r="F23" i="27"/>
  <c r="F25" i="27"/>
  <c r="F26" i="27"/>
  <c r="F28" i="27"/>
  <c r="F29" i="27"/>
  <c r="F31" i="27"/>
  <c r="F32" i="27"/>
  <c r="F34" i="27"/>
  <c r="E36" i="27"/>
  <c r="E33" i="27"/>
  <c r="E30" i="27"/>
  <c r="E27" i="27"/>
  <c r="E24" i="27"/>
  <c r="E21" i="27"/>
  <c r="E18" i="27"/>
  <c r="F18" i="27" s="1"/>
  <c r="E15" i="27"/>
  <c r="E9" i="27"/>
  <c r="E6" i="27"/>
  <c r="D40" i="27"/>
  <c r="C40" i="27"/>
  <c r="D37" i="27"/>
  <c r="F37" i="27" s="1"/>
  <c r="C37" i="27"/>
  <c r="D36" i="27"/>
  <c r="C34" i="27"/>
  <c r="F33" i="27"/>
  <c r="C33" i="27"/>
  <c r="C31" i="27"/>
  <c r="C30" i="27"/>
  <c r="C28" i="27"/>
  <c r="C27" i="27" s="1"/>
  <c r="C25" i="27"/>
  <c r="C24" i="27" s="1"/>
  <c r="C22" i="27"/>
  <c r="C21" i="27" s="1"/>
  <c r="C19" i="27"/>
  <c r="C18" i="27" s="1"/>
  <c r="C16" i="27"/>
  <c r="C15" i="27" s="1"/>
  <c r="C13" i="27"/>
  <c r="C12" i="27" s="1"/>
  <c r="C10" i="27"/>
  <c r="C9" i="27" s="1"/>
  <c r="C7" i="27"/>
  <c r="F30" i="27" l="1"/>
  <c r="F21" i="27"/>
  <c r="F12" i="27"/>
  <c r="F6" i="27"/>
  <c r="F9" i="27"/>
  <c r="F24" i="27"/>
  <c r="F15" i="27"/>
  <c r="F27" i="27"/>
  <c r="E39" i="27"/>
  <c r="F36" i="27"/>
  <c r="D38" i="27"/>
  <c r="D39" i="27" s="1"/>
  <c r="C36" i="27"/>
  <c r="C38" i="27" s="1"/>
  <c r="C39" i="27" s="1"/>
  <c r="C6" i="27"/>
  <c r="F38" i="27" l="1"/>
</calcChain>
</file>

<file path=xl/sharedStrings.xml><?xml version="1.0" encoding="utf-8"?>
<sst xmlns="http://schemas.openxmlformats.org/spreadsheetml/2006/main" count="104" uniqueCount="78">
  <si>
    <t>Schválený</t>
  </si>
  <si>
    <t>na rok 2015</t>
  </si>
  <si>
    <t>rozpočtu</t>
  </si>
  <si>
    <t>Návrh</t>
  </si>
  <si>
    <t>v %</t>
  </si>
  <si>
    <t>rozpočet</t>
  </si>
  <si>
    <t xml:space="preserve">    Výdaje</t>
  </si>
  <si>
    <t>Kapitola</t>
  </si>
  <si>
    <t>01</t>
  </si>
  <si>
    <t>Rozvoj obce</t>
  </si>
  <si>
    <t>z toho: třída 5 - běžné výdaje</t>
  </si>
  <si>
    <t>02</t>
  </si>
  <si>
    <t>Městská infrastruktura</t>
  </si>
  <si>
    <t>03</t>
  </si>
  <si>
    <t>Doprava</t>
  </si>
  <si>
    <t>04</t>
  </si>
  <si>
    <t>Školství, mládež a sport</t>
  </si>
  <si>
    <t>05</t>
  </si>
  <si>
    <t>Zdravotnictví a sociální oblast</t>
  </si>
  <si>
    <t>06</t>
  </si>
  <si>
    <t>Kultura a cestovní ruch</t>
  </si>
  <si>
    <t>07</t>
  </si>
  <si>
    <t>Bezpečnost</t>
  </si>
  <si>
    <t>08</t>
  </si>
  <si>
    <t>Hospodářství</t>
  </si>
  <si>
    <t>09</t>
  </si>
  <si>
    <t>Vnitřní správa</t>
  </si>
  <si>
    <t>10</t>
  </si>
  <si>
    <t>Pokladní správa</t>
  </si>
  <si>
    <t>Třída 5 - běžné výdaje celkem</t>
  </si>
  <si>
    <t xml:space="preserve">                            v rámci souhrnného dotačního vztahu</t>
  </si>
  <si>
    <t>Výdaje celkem (po konsolidaci)</t>
  </si>
  <si>
    <t xml:space="preserve">                                                        (v tis. Kč)</t>
  </si>
  <si>
    <t xml:space="preserve">Příjmy </t>
  </si>
  <si>
    <t>Třída 1 - daňové příjmy</t>
  </si>
  <si>
    <t>z toho: pol. 1361 - správní poplatky</t>
  </si>
  <si>
    <t xml:space="preserve">           pol. 1341 - místní poplatek ze psů</t>
  </si>
  <si>
    <t xml:space="preserve">           pol. 1342 - pobytové poplatky (místní poplatek za lázeňský nebo rekreační pobyt)</t>
  </si>
  <si>
    <t xml:space="preserve">           pol. 1343 - místní poplatek za užívání veřejného prostranství</t>
  </si>
  <si>
    <t xml:space="preserve">           pol. 1344 - místní poplatek ze vstupného</t>
  </si>
  <si>
    <t xml:space="preserve">           pol. 1345 - místní poplatek z ubytovací kapacity</t>
  </si>
  <si>
    <t xml:space="preserve">           pol. 1511 - daň z nemovitých věcí</t>
  </si>
  <si>
    <t>Třída 2 - nedaňové příjmy</t>
  </si>
  <si>
    <t>z toho: pol. 2111 - příjmy z poskytování služeb a výrobků</t>
  </si>
  <si>
    <t xml:space="preserve">           pol. 2122 - odvody příspěvkových organizací</t>
  </si>
  <si>
    <t xml:space="preserve">           pol. 2141 - příjmy z úroků</t>
  </si>
  <si>
    <t xml:space="preserve">           pol. 2142 - příjmy z podílu na zisku a dividend</t>
  </si>
  <si>
    <t xml:space="preserve">           pol. 2212 - sankční platby přijaté od jiných subjektů (pokuty)</t>
  </si>
  <si>
    <t xml:space="preserve">           pol. 2324 - přijaté nekapitálové příspěvky a náhrady</t>
  </si>
  <si>
    <t>Třída 3 - kapitálové příjmy</t>
  </si>
  <si>
    <t>Třída 4 - přijaté dotace</t>
  </si>
  <si>
    <t xml:space="preserve">                           na výkon státní správy</t>
  </si>
  <si>
    <t xml:space="preserve">           pol. 4131 - převody z vlastních fondů hospodářské činnosti</t>
  </si>
  <si>
    <t>Příjmy celkem (po konsolidaci)</t>
  </si>
  <si>
    <t>Saldo příjmů a výdajů po konsolidaci</t>
  </si>
  <si>
    <t>Třída 8 - financování</t>
  </si>
  <si>
    <t xml:space="preserve">           třída 6 - kapitálové výdaje</t>
  </si>
  <si>
    <t>str. 2/2</t>
  </si>
  <si>
    <t>1. návrh rozpočtu</t>
  </si>
  <si>
    <t>(září 2014)</t>
  </si>
  <si>
    <t>Třída 6 - kapitálové výdaje celkem</t>
  </si>
  <si>
    <t xml:space="preserve">                                    na bankovních účtech </t>
  </si>
  <si>
    <t>z toho: pol. 4137 - převody mezi hl. městem Prahou a městskou částí Praha 8</t>
  </si>
  <si>
    <t xml:space="preserve">           pol. 4137 - převody mezi hl.městem Praha a městskou částí Praha 8</t>
  </si>
  <si>
    <t xml:space="preserve">                           dotační vztah k městské části Praha 8</t>
  </si>
  <si>
    <t>na rok 2017</t>
  </si>
  <si>
    <t xml:space="preserve">           pol. 2329 - ostatní nedaňové příjmy jinde nezařazené</t>
  </si>
  <si>
    <t>na rok 2018</t>
  </si>
  <si>
    <t>2018/2017</t>
  </si>
  <si>
    <t>Návrh Rozpočtu městské části Praha 8 na rok 2018</t>
  </si>
  <si>
    <t>Příloha č. 2</t>
  </si>
  <si>
    <t>Přijaté dotace v roce 2017 a cenné papíry</t>
  </si>
  <si>
    <t>Příjmy celkem (po konsolidaci), přijaté dotace 2017 a cenné papíry</t>
  </si>
  <si>
    <t xml:space="preserve">      pol. 8118 -aktivní krátkodobé operace řízení likvidity (cenné papíry)</t>
  </si>
  <si>
    <t xml:space="preserve">      pol. 8115 - změna stavu krátkodobých prostředků (přijaté dotace)</t>
  </si>
  <si>
    <t>Zastupitelstva městské části Praha 8</t>
  </si>
  <si>
    <t>ze dne 28. února 2018</t>
  </si>
  <si>
    <t>usnesení č. Usn ZMC 001/2018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</si>
</sst>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8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sz val="8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2"/>
      <name val="Arial CE"/>
      <charset val="238"/>
    </font>
    <font>
      <i/>
      <sz val="10"/>
      <name val="Arial CE"/>
      <charset val="238"/>
    </font>
    <font>
      <sz val="10"/>
      <color indexed="12"/>
      <name val="Arial CE"/>
      <charset val="238"/>
    </font>
    <font>
      <sz val="16"/>
      <name val="Arial CE"/>
      <charset val="238"/>
    </font>
    <font>
      <b/>
      <sz val="14"/>
      <name val="Arial CE"/>
      <charset val="238"/>
    </font>
    <font>
      <sz val="10"/>
      <color indexed="12"/>
      <name val="Arial CE"/>
      <family val="2"/>
      <charset val="238"/>
    </font>
    <font>
      <sz val="10"/>
      <color indexed="8"/>
      <name val="Arial CE"/>
      <charset val="238"/>
    </font>
    <font>
      <sz val="10"/>
      <color indexed="57"/>
      <name val="Arial CE"/>
      <family val="2"/>
      <charset val="238"/>
    </font>
    <font>
      <b/>
      <sz val="12"/>
      <color rgb="FFFF0000"/>
      <name val="Arial CE"/>
      <charset val="238"/>
    </font>
    <font>
      <u/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48">
    <xf numFmtId="0" fontId="0" fillId="0" borderId="0" xfId="0"/>
    <xf numFmtId="0" fontId="5" fillId="0" borderId="0" xfId="2" applyFont="1" applyAlignment="1">
      <alignment horizontal="right"/>
    </xf>
    <xf numFmtId="0" fontId="10" fillId="0" borderId="0" xfId="1" applyFont="1"/>
    <xf numFmtId="0" fontId="7" fillId="0" borderId="0" xfId="1" applyFont="1"/>
    <xf numFmtId="0" fontId="13" fillId="0" borderId="0" xfId="1" applyFont="1"/>
    <xf numFmtId="0" fontId="13" fillId="0" borderId="0" xfId="1" applyFont="1" applyBorder="1"/>
    <xf numFmtId="3" fontId="7" fillId="0" borderId="0" xfId="1" applyNumberFormat="1" applyFont="1" applyBorder="1"/>
    <xf numFmtId="0" fontId="13" fillId="0" borderId="0" xfId="1" applyFont="1" applyFill="1"/>
    <xf numFmtId="3" fontId="10" fillId="0" borderId="0" xfId="1" applyNumberFormat="1" applyFont="1"/>
    <xf numFmtId="3" fontId="13" fillId="0" borderId="0" xfId="1" applyNumberFormat="1" applyFont="1"/>
    <xf numFmtId="0" fontId="1" fillId="0" borderId="0" xfId="2"/>
    <xf numFmtId="0" fontId="6" fillId="0" borderId="0" xfId="2" applyFont="1" applyAlignment="1"/>
    <xf numFmtId="0" fontId="3" fillId="0" borderId="0" xfId="2" applyFont="1"/>
    <xf numFmtId="0" fontId="1" fillId="0" borderId="0" xfId="2" applyBorder="1"/>
    <xf numFmtId="0" fontId="3" fillId="0" borderId="0" xfId="2" applyFont="1" applyBorder="1"/>
    <xf numFmtId="164" fontId="3" fillId="0" borderId="0" xfId="2" applyNumberFormat="1" applyFont="1" applyFill="1" applyBorder="1"/>
    <xf numFmtId="164" fontId="7" fillId="0" borderId="0" xfId="2" applyNumberFormat="1" applyFont="1" applyFill="1" applyBorder="1"/>
    <xf numFmtId="0" fontId="3" fillId="0" borderId="0" xfId="2" applyFont="1" applyFill="1" applyBorder="1"/>
    <xf numFmtId="3" fontId="1" fillId="0" borderId="0" xfId="1" applyNumberFormat="1" applyFont="1" applyBorder="1"/>
    <xf numFmtId="164" fontId="13" fillId="0" borderId="0" xfId="1" applyNumberFormat="1" applyFont="1"/>
    <xf numFmtId="164" fontId="13" fillId="0" borderId="0" xfId="1" applyNumberFormat="1" applyFont="1" applyFill="1"/>
    <xf numFmtId="4" fontId="2" fillId="0" borderId="0" xfId="1" applyNumberFormat="1" applyFont="1" applyFill="1" applyBorder="1"/>
    <xf numFmtId="4" fontId="7" fillId="0" borderId="0" xfId="1" applyNumberFormat="1" applyFont="1" applyFill="1" applyBorder="1"/>
    <xf numFmtId="4" fontId="1" fillId="0" borderId="0" xfId="1" applyNumberFormat="1" applyFont="1" applyFill="1" applyBorder="1"/>
    <xf numFmtId="0" fontId="1" fillId="0" borderId="0" xfId="1" applyFont="1"/>
    <xf numFmtId="3" fontId="7" fillId="0" borderId="0" xfId="1" applyNumberFormat="1" applyFont="1"/>
    <xf numFmtId="0" fontId="14" fillId="0" borderId="0" xfId="1" applyFont="1"/>
    <xf numFmtId="3" fontId="2" fillId="0" borderId="0" xfId="1" applyNumberFormat="1" applyFont="1"/>
    <xf numFmtId="3" fontId="2" fillId="0" borderId="0" xfId="1" applyNumberFormat="1" applyFont="1" applyFill="1" applyBorder="1"/>
    <xf numFmtId="0" fontId="13" fillId="0" borderId="0" xfId="1" applyFont="1" applyFill="1" applyBorder="1"/>
    <xf numFmtId="0" fontId="10" fillId="0" borderId="0" xfId="1" applyFont="1" applyBorder="1"/>
    <xf numFmtId="0" fontId="6" fillId="2" borderId="43" xfId="2" applyFont="1" applyFill="1" applyBorder="1"/>
    <xf numFmtId="0" fontId="6" fillId="2" borderId="44" xfId="2" applyFont="1" applyFill="1" applyBorder="1" applyAlignment="1">
      <alignment horizontal="center"/>
    </xf>
    <xf numFmtId="0" fontId="6" fillId="2" borderId="25" xfId="1" applyFont="1" applyFill="1" applyBorder="1" applyAlignment="1">
      <alignment horizontal="center"/>
    </xf>
    <xf numFmtId="0" fontId="6" fillId="2" borderId="2" xfId="1" applyFont="1" applyFill="1" applyBorder="1" applyAlignment="1">
      <alignment horizontal="center"/>
    </xf>
    <xf numFmtId="0" fontId="4" fillId="2" borderId="45" xfId="2" applyFont="1" applyFill="1" applyBorder="1"/>
    <xf numFmtId="0" fontId="7" fillId="2" borderId="46" xfId="2" applyFont="1" applyFill="1" applyBorder="1" applyAlignment="1">
      <alignment horizontal="center"/>
    </xf>
    <xf numFmtId="0" fontId="6" fillId="2" borderId="17" xfId="1" applyFont="1" applyFill="1" applyBorder="1" applyAlignment="1">
      <alignment horizontal="center"/>
    </xf>
    <xf numFmtId="0" fontId="7" fillId="2" borderId="4" xfId="1" applyFont="1" applyFill="1" applyBorder="1" applyAlignment="1">
      <alignment horizontal="center"/>
    </xf>
    <xf numFmtId="0" fontId="7" fillId="2" borderId="5" xfId="2" applyFont="1" applyFill="1" applyBorder="1" applyAlignment="1">
      <alignment horizontal="center"/>
    </xf>
    <xf numFmtId="0" fontId="6" fillId="2" borderId="47" xfId="2" applyFont="1" applyFill="1" applyBorder="1" applyAlignment="1">
      <alignment horizontal="center"/>
    </xf>
    <xf numFmtId="0" fontId="6" fillId="2" borderId="24" xfId="1" applyFont="1" applyFill="1" applyBorder="1" applyAlignment="1">
      <alignment horizontal="center"/>
    </xf>
    <xf numFmtId="0" fontId="7" fillId="2" borderId="7" xfId="1" applyFont="1" applyFill="1" applyBorder="1" applyAlignment="1">
      <alignment horizontal="center"/>
    </xf>
    <xf numFmtId="0" fontId="4" fillId="2" borderId="48" xfId="2" applyFont="1" applyFill="1" applyBorder="1"/>
    <xf numFmtId="3" fontId="4" fillId="2" borderId="8" xfId="2" applyNumberFormat="1" applyFont="1" applyFill="1" applyBorder="1"/>
    <xf numFmtId="4" fontId="2" fillId="2" borderId="26" xfId="1" applyNumberFormat="1" applyFont="1" applyFill="1" applyBorder="1" applyAlignment="1">
      <alignment horizontal="right"/>
    </xf>
    <xf numFmtId="0" fontId="3" fillId="2" borderId="9" xfId="2" applyFont="1" applyFill="1" applyBorder="1" applyAlignment="1">
      <alignment horizontal="left"/>
    </xf>
    <xf numFmtId="3" fontId="3" fillId="2" borderId="8" xfId="2" applyNumberFormat="1" applyFont="1" applyFill="1" applyBorder="1"/>
    <xf numFmtId="4" fontId="3" fillId="2" borderId="26" xfId="1" applyNumberFormat="1" applyFont="1" applyFill="1" applyBorder="1" applyAlignment="1">
      <alignment horizontal="right"/>
    </xf>
    <xf numFmtId="0" fontId="3" fillId="2" borderId="9" xfId="2" applyFont="1" applyFill="1" applyBorder="1"/>
    <xf numFmtId="0" fontId="15" fillId="2" borderId="9" xfId="2" applyFont="1" applyFill="1" applyBorder="1"/>
    <xf numFmtId="3" fontId="1" fillId="2" borderId="49" xfId="2" applyNumberFormat="1" applyFill="1" applyBorder="1"/>
    <xf numFmtId="3" fontId="1" fillId="2" borderId="8" xfId="2" applyNumberFormat="1" applyFill="1" applyBorder="1"/>
    <xf numFmtId="0" fontId="4" fillId="2" borderId="50" xfId="2" applyFont="1" applyFill="1" applyBorder="1"/>
    <xf numFmtId="3" fontId="4" fillId="2" borderId="49" xfId="2" applyNumberFormat="1" applyFont="1" applyFill="1" applyBorder="1"/>
    <xf numFmtId="0" fontId="4" fillId="2" borderId="9" xfId="2" applyFont="1" applyFill="1" applyBorder="1"/>
    <xf numFmtId="3" fontId="2" fillId="2" borderId="49" xfId="2" applyNumberFormat="1" applyFont="1" applyFill="1" applyBorder="1"/>
    <xf numFmtId="3" fontId="2" fillId="2" borderId="8" xfId="2" applyNumberFormat="1" applyFont="1" applyFill="1" applyBorder="1"/>
    <xf numFmtId="3" fontId="2" fillId="2" borderId="26" xfId="2" applyNumberFormat="1" applyFont="1" applyFill="1" applyBorder="1"/>
    <xf numFmtId="3" fontId="4" fillId="2" borderId="51" xfId="2" applyNumberFormat="1" applyFont="1" applyFill="1" applyBorder="1"/>
    <xf numFmtId="3" fontId="4" fillId="2" borderId="13" xfId="2" applyNumberFormat="1" applyFont="1" applyFill="1" applyBorder="1"/>
    <xf numFmtId="4" fontId="2" fillId="2" borderId="15" xfId="1" applyNumberFormat="1" applyFont="1" applyFill="1" applyBorder="1" applyAlignment="1">
      <alignment horizontal="right"/>
    </xf>
    <xf numFmtId="0" fontId="3" fillId="2" borderId="45" xfId="2" applyFont="1" applyFill="1" applyBorder="1"/>
    <xf numFmtId="3" fontId="3" fillId="2" borderId="10" xfId="2" applyNumberFormat="1" applyFont="1" applyFill="1" applyBorder="1"/>
    <xf numFmtId="3" fontId="3" fillId="2" borderId="0" xfId="2" applyNumberFormat="1" applyFont="1" applyFill="1" applyBorder="1"/>
    <xf numFmtId="4" fontId="3" fillId="2" borderId="4" xfId="1" applyNumberFormat="1" applyFont="1" applyFill="1" applyBorder="1" applyAlignment="1">
      <alignment horizontal="right"/>
    </xf>
    <xf numFmtId="3" fontId="3" fillId="2" borderId="11" xfId="2" applyNumberFormat="1" applyFont="1" applyFill="1" applyBorder="1"/>
    <xf numFmtId="4" fontId="3" fillId="2" borderId="52" xfId="1" applyNumberFormat="1" applyFont="1" applyFill="1" applyBorder="1" applyAlignment="1">
      <alignment horizontal="right"/>
    </xf>
    <xf numFmtId="0" fontId="3" fillId="2" borderId="53" xfId="2" applyFont="1" applyFill="1" applyBorder="1"/>
    <xf numFmtId="4" fontId="3" fillId="2" borderId="23" xfId="1" applyNumberFormat="1" applyFont="1" applyFill="1" applyBorder="1" applyAlignment="1">
      <alignment horizontal="right"/>
    </xf>
    <xf numFmtId="0" fontId="4" fillId="2" borderId="5" xfId="2" applyFont="1" applyFill="1" applyBorder="1"/>
    <xf numFmtId="3" fontId="4" fillId="2" borderId="47" xfId="2" applyNumberFormat="1" applyFont="1" applyFill="1" applyBorder="1"/>
    <xf numFmtId="4" fontId="4" fillId="2" borderId="7" xfId="2" applyNumberFormat="1" applyFont="1" applyFill="1" applyBorder="1"/>
    <xf numFmtId="0" fontId="1" fillId="2" borderId="18" xfId="1" applyFont="1" applyFill="1" applyBorder="1"/>
    <xf numFmtId="0" fontId="1" fillId="2" borderId="19" xfId="1" applyFont="1" applyFill="1" applyBorder="1"/>
    <xf numFmtId="0" fontId="6" fillId="2" borderId="1" xfId="2" applyFont="1" applyFill="1" applyBorder="1" applyAlignment="1">
      <alignment horizontal="center"/>
    </xf>
    <xf numFmtId="0" fontId="2" fillId="2" borderId="20" xfId="1" applyFont="1" applyFill="1" applyBorder="1" applyAlignment="1">
      <alignment horizontal="left"/>
    </xf>
    <xf numFmtId="0" fontId="11" fillId="2" borderId="20" xfId="1" applyFont="1" applyFill="1" applyBorder="1" applyAlignment="1"/>
    <xf numFmtId="0" fontId="7" fillId="2" borderId="3" xfId="2" applyFont="1" applyFill="1" applyBorder="1" applyAlignment="1">
      <alignment horizontal="center"/>
    </xf>
    <xf numFmtId="0" fontId="12" fillId="2" borderId="21" xfId="1" applyFont="1" applyFill="1" applyBorder="1" applyAlignment="1">
      <alignment horizontal="center"/>
    </xf>
    <xf numFmtId="0" fontId="1" fillId="2" borderId="22" xfId="1" applyFont="1" applyFill="1" applyBorder="1"/>
    <xf numFmtId="0" fontId="6" fillId="2" borderId="6" xfId="2" applyFont="1" applyFill="1" applyBorder="1" applyAlignment="1">
      <alignment horizontal="center"/>
    </xf>
    <xf numFmtId="0" fontId="9" fillId="2" borderId="20" xfId="1" applyFont="1" applyFill="1" applyBorder="1" applyAlignment="1">
      <alignment horizontal="center"/>
    </xf>
    <xf numFmtId="0" fontId="1" fillId="2" borderId="0" xfId="1" applyFont="1" applyFill="1" applyBorder="1"/>
    <xf numFmtId="0" fontId="10" fillId="2" borderId="12" xfId="1" applyFont="1" applyFill="1" applyBorder="1"/>
    <xf numFmtId="49" fontId="7" fillId="2" borderId="9" xfId="1" applyNumberFormat="1" applyFont="1" applyFill="1" applyBorder="1" applyAlignment="1">
      <alignment horizontal="center"/>
    </xf>
    <xf numFmtId="0" fontId="7" fillId="2" borderId="16" xfId="1" applyFont="1" applyFill="1" applyBorder="1"/>
    <xf numFmtId="3" fontId="7" fillId="2" borderId="14" xfId="1" applyNumberFormat="1" applyFont="1" applyFill="1" applyBorder="1"/>
    <xf numFmtId="3" fontId="7" fillId="2" borderId="16" xfId="1" applyNumberFormat="1" applyFont="1" applyFill="1" applyBorder="1"/>
    <xf numFmtId="49" fontId="1" fillId="2" borderId="9" xfId="1" applyNumberFormat="1" applyFont="1" applyFill="1" applyBorder="1" applyAlignment="1">
      <alignment horizontal="center"/>
    </xf>
    <xf numFmtId="0" fontId="1" fillId="2" borderId="16" xfId="1" applyFont="1" applyFill="1" applyBorder="1"/>
    <xf numFmtId="3" fontId="1" fillId="2" borderId="14" xfId="1" applyNumberFormat="1" applyFont="1" applyFill="1" applyBorder="1"/>
    <xf numFmtId="3" fontId="1" fillId="2" borderId="16" xfId="1" applyNumberFormat="1" applyFont="1" applyFill="1" applyBorder="1"/>
    <xf numFmtId="49" fontId="1" fillId="2" borderId="28" xfId="1" applyNumberFormat="1" applyFont="1" applyFill="1" applyBorder="1" applyAlignment="1">
      <alignment horizontal="center"/>
    </xf>
    <xf numFmtId="0" fontId="1" fillId="2" borderId="34" xfId="1" applyFont="1" applyFill="1" applyBorder="1"/>
    <xf numFmtId="3" fontId="1" fillId="2" borderId="30" xfId="1" applyNumberFormat="1" applyFont="1" applyFill="1" applyBorder="1"/>
    <xf numFmtId="3" fontId="1" fillId="2" borderId="34" xfId="1" applyNumberFormat="1" applyFont="1" applyFill="1" applyBorder="1"/>
    <xf numFmtId="0" fontId="8" fillId="2" borderId="35" xfId="1" applyFont="1" applyFill="1" applyBorder="1" applyAlignment="1">
      <alignment horizontal="center"/>
    </xf>
    <xf numFmtId="0" fontId="2" fillId="2" borderId="36" xfId="1" applyFont="1" applyFill="1" applyBorder="1"/>
    <xf numFmtId="3" fontId="4" fillId="2" borderId="37" xfId="1" applyNumberFormat="1" applyFont="1" applyFill="1" applyBorder="1"/>
    <xf numFmtId="3" fontId="4" fillId="2" borderId="36" xfId="1" applyNumberFormat="1" applyFont="1" applyFill="1" applyBorder="1"/>
    <xf numFmtId="0" fontId="8" fillId="2" borderId="29" xfId="1" applyFont="1" applyFill="1" applyBorder="1" applyAlignment="1">
      <alignment horizontal="center"/>
    </xf>
    <xf numFmtId="0" fontId="2" fillId="2" borderId="38" xfId="1" applyFont="1" applyFill="1" applyBorder="1"/>
    <xf numFmtId="3" fontId="2" fillId="2" borderId="32" xfId="1" applyNumberFormat="1" applyFont="1" applyFill="1" applyBorder="1"/>
    <xf numFmtId="3" fontId="2" fillId="2" borderId="38" xfId="1" applyNumberFormat="1" applyFont="1" applyFill="1" applyBorder="1"/>
    <xf numFmtId="0" fontId="10" fillId="2" borderId="39" xfId="1" applyFont="1" applyFill="1" applyBorder="1"/>
    <xf numFmtId="0" fontId="2" fillId="2" borderId="40" xfId="1" applyFont="1" applyFill="1" applyBorder="1"/>
    <xf numFmtId="3" fontId="2" fillId="2" borderId="40" xfId="1" applyNumberFormat="1" applyFont="1" applyFill="1" applyBorder="1"/>
    <xf numFmtId="0" fontId="1" fillId="2" borderId="28" xfId="1" applyFont="1" applyFill="1" applyBorder="1" applyAlignment="1">
      <alignment horizontal="center"/>
    </xf>
    <xf numFmtId="0" fontId="2" fillId="2" borderId="41" xfId="1" applyFont="1" applyFill="1" applyBorder="1"/>
    <xf numFmtId="3" fontId="2" fillId="2" borderId="34" xfId="1" applyNumberFormat="1" applyFont="1" applyFill="1" applyBorder="1"/>
    <xf numFmtId="0" fontId="2" fillId="2" borderId="9" xfId="1" applyFont="1" applyFill="1" applyBorder="1" applyAlignment="1">
      <alignment horizontal="center"/>
    </xf>
    <xf numFmtId="0" fontId="2" fillId="2" borderId="13" xfId="1" applyFont="1" applyFill="1" applyBorder="1"/>
    <xf numFmtId="3" fontId="2" fillId="2" borderId="36" xfId="1" applyNumberFormat="1" applyFont="1" applyFill="1" applyBorder="1"/>
    <xf numFmtId="0" fontId="1" fillId="2" borderId="9" xfId="1" applyFont="1" applyFill="1" applyBorder="1" applyAlignment="1">
      <alignment horizontal="center"/>
    </xf>
    <xf numFmtId="0" fontId="1" fillId="2" borderId="13" xfId="1" applyFont="1" applyFill="1" applyBorder="1"/>
    <xf numFmtId="0" fontId="1" fillId="2" borderId="5" xfId="1" applyFont="1" applyFill="1" applyBorder="1" applyAlignment="1">
      <alignment horizontal="center"/>
    </xf>
    <xf numFmtId="3" fontId="1" fillId="2" borderId="24" xfId="1" applyNumberFormat="1" applyFont="1" applyFill="1" applyBorder="1"/>
    <xf numFmtId="0" fontId="10" fillId="2" borderId="26" xfId="1" applyFont="1" applyFill="1" applyBorder="1"/>
    <xf numFmtId="4" fontId="7" fillId="2" borderId="15" xfId="1" applyNumberFormat="1" applyFont="1" applyFill="1" applyBorder="1"/>
    <xf numFmtId="4" fontId="1" fillId="2" borderId="15" xfId="1" applyNumberFormat="1" applyFont="1" applyFill="1" applyBorder="1"/>
    <xf numFmtId="4" fontId="1" fillId="2" borderId="23" xfId="1" applyNumberFormat="1" applyFont="1" applyFill="1" applyBorder="1"/>
    <xf numFmtId="4" fontId="2" fillId="2" borderId="42" xfId="1" applyNumberFormat="1" applyFont="1" applyFill="1" applyBorder="1"/>
    <xf numFmtId="4" fontId="2" fillId="2" borderId="27" xfId="1" applyNumberFormat="1" applyFont="1" applyFill="1" applyBorder="1"/>
    <xf numFmtId="4" fontId="2" fillId="2" borderId="4" xfId="1" applyNumberFormat="1" applyFont="1" applyFill="1" applyBorder="1"/>
    <xf numFmtId="4" fontId="2" fillId="2" borderId="33" xfId="1" applyNumberFormat="1" applyFont="1" applyFill="1" applyBorder="1"/>
    <xf numFmtId="2" fontId="8" fillId="2" borderId="31" xfId="1" applyNumberFormat="1" applyFont="1" applyFill="1" applyBorder="1"/>
    <xf numFmtId="3" fontId="4" fillId="2" borderId="54" xfId="2" applyNumberFormat="1" applyFont="1" applyFill="1" applyBorder="1"/>
    <xf numFmtId="3" fontId="3" fillId="2" borderId="14" xfId="2" applyNumberFormat="1" applyFont="1" applyFill="1" applyBorder="1"/>
    <xf numFmtId="0" fontId="3" fillId="2" borderId="50" xfId="2" applyFont="1" applyFill="1" applyBorder="1"/>
    <xf numFmtId="3" fontId="3" fillId="2" borderId="49" xfId="2" applyNumberFormat="1" applyFont="1" applyFill="1" applyBorder="1"/>
    <xf numFmtId="3" fontId="1" fillId="2" borderId="17" xfId="1" applyNumberFormat="1" applyFont="1" applyFill="1" applyBorder="1"/>
    <xf numFmtId="0" fontId="3" fillId="2" borderId="14" xfId="2" applyFont="1" applyFill="1" applyBorder="1"/>
    <xf numFmtId="4" fontId="16" fillId="0" borderId="0" xfId="1" applyNumberFormat="1" applyFont="1" applyFill="1" applyBorder="1"/>
    <xf numFmtId="4" fontId="3" fillId="2" borderId="15" xfId="1" applyNumberFormat="1" applyFont="1" applyFill="1" applyBorder="1" applyAlignment="1">
      <alignment horizontal="right"/>
    </xf>
    <xf numFmtId="0" fontId="4" fillId="2" borderId="28" xfId="2" applyFont="1" applyFill="1" applyBorder="1"/>
    <xf numFmtId="3" fontId="4" fillId="2" borderId="55" xfId="2" applyNumberFormat="1" applyFont="1" applyFill="1" applyBorder="1"/>
    <xf numFmtId="3" fontId="4" fillId="2" borderId="56" xfId="2" applyNumberFormat="1" applyFont="1" applyFill="1" applyBorder="1"/>
    <xf numFmtId="4" fontId="2" fillId="2" borderId="27" xfId="1" applyNumberFormat="1" applyFont="1" applyFill="1" applyBorder="1" applyAlignment="1">
      <alignment horizontal="right"/>
    </xf>
    <xf numFmtId="0" fontId="3" fillId="2" borderId="20" xfId="2" applyFont="1" applyFill="1" applyBorder="1"/>
    <xf numFmtId="3" fontId="3" fillId="2" borderId="57" xfId="2" applyNumberFormat="1" applyFont="1" applyFill="1" applyBorder="1"/>
    <xf numFmtId="0" fontId="8" fillId="0" borderId="0" xfId="2" applyFont="1"/>
    <xf numFmtId="0" fontId="4" fillId="2" borderId="58" xfId="2" applyFont="1" applyFill="1" applyBorder="1"/>
    <xf numFmtId="3" fontId="4" fillId="2" borderId="59" xfId="2" applyNumberFormat="1" applyFont="1" applyFill="1" applyBorder="1"/>
    <xf numFmtId="3" fontId="4" fillId="2" borderId="60" xfId="2" applyNumberFormat="1" applyFont="1" applyFill="1" applyBorder="1"/>
    <xf numFmtId="4" fontId="4" fillId="2" borderId="61" xfId="2" applyNumberFormat="1" applyFont="1" applyFill="1" applyBorder="1"/>
    <xf numFmtId="0" fontId="12" fillId="0" borderId="0" xfId="2" applyFont="1"/>
    <xf numFmtId="0" fontId="17" fillId="0" borderId="0" xfId="2" applyFont="1"/>
  </cellXfs>
  <cellStyles count="3">
    <cellStyle name="Normální" xfId="0" builtinId="0"/>
    <cellStyle name="normální 2" xfId="1"/>
    <cellStyle name="normální_Konečný návrh 2011  příjmy a výdaje" xfId="2"/>
  </cellStyles>
  <dxfs count="0"/>
  <tableStyles count="0" defaultTableStyle="TableStyleMedium9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08x3565/Desktop/v&#253;daj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říjmy    "/>
      <sheetName val="Výdaje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40"/>
  <sheetViews>
    <sheetView tabSelected="1" workbookViewId="0">
      <selection activeCell="C3" sqref="C3"/>
    </sheetView>
  </sheetViews>
  <sheetFormatPr defaultRowHeight="12.75" x14ac:dyDescent="0.2"/>
  <cols>
    <col min="1" max="1" width="76.28515625" style="10" customWidth="1"/>
    <col min="2" max="2" width="15.5703125" style="10" customWidth="1"/>
    <col min="3" max="3" width="17.28515625" style="10" customWidth="1"/>
    <col min="4" max="4" width="13.28515625" style="10" customWidth="1"/>
    <col min="5" max="5" width="9.28515625" style="10" customWidth="1"/>
    <col min="6" max="16384" width="9.140625" style="10"/>
  </cols>
  <sheetData>
    <row r="2" spans="1:4" x14ac:dyDescent="0.2">
      <c r="C2" s="10" t="s">
        <v>70</v>
      </c>
    </row>
    <row r="3" spans="1:4" x14ac:dyDescent="0.2">
      <c r="C3" s="10" t="s">
        <v>77</v>
      </c>
    </row>
    <row r="4" spans="1:4" x14ac:dyDescent="0.2">
      <c r="C4" s="10" t="s">
        <v>75</v>
      </c>
    </row>
    <row r="5" spans="1:4" x14ac:dyDescent="0.2">
      <c r="C5" s="147" t="s">
        <v>76</v>
      </c>
    </row>
    <row r="6" spans="1:4" ht="18" x14ac:dyDescent="0.25">
      <c r="A6" s="146" t="s">
        <v>69</v>
      </c>
      <c r="C6" s="141"/>
      <c r="D6" s="141"/>
    </row>
    <row r="7" spans="1:4" ht="18" customHeight="1" thickBot="1" x14ac:dyDescent="0.25">
      <c r="A7" s="11" t="s">
        <v>32</v>
      </c>
      <c r="D7" s="1"/>
    </row>
    <row r="8" spans="1:4" ht="18.75" customHeight="1" x14ac:dyDescent="0.2">
      <c r="A8" s="31"/>
      <c r="B8" s="32" t="s">
        <v>0</v>
      </c>
      <c r="C8" s="33" t="s">
        <v>3</v>
      </c>
      <c r="D8" s="34"/>
    </row>
    <row r="9" spans="1:4" ht="15.75" x14ac:dyDescent="0.25">
      <c r="A9" s="35" t="s">
        <v>33</v>
      </c>
      <c r="B9" s="36" t="s">
        <v>5</v>
      </c>
      <c r="C9" s="37" t="s">
        <v>2</v>
      </c>
      <c r="D9" s="38" t="s">
        <v>68</v>
      </c>
    </row>
    <row r="10" spans="1:4" ht="16.5" customHeight="1" thickBot="1" x14ac:dyDescent="0.25">
      <c r="A10" s="39"/>
      <c r="B10" s="40" t="s">
        <v>65</v>
      </c>
      <c r="C10" s="41" t="s">
        <v>67</v>
      </c>
      <c r="D10" s="42" t="s">
        <v>4</v>
      </c>
    </row>
    <row r="11" spans="1:4" s="12" customFormat="1" ht="15.75" x14ac:dyDescent="0.25">
      <c r="A11" s="43" t="s">
        <v>34</v>
      </c>
      <c r="B11" s="127">
        <f>B12+B13+B14+B15+B16+B17+B18</f>
        <v>88250</v>
      </c>
      <c r="C11" s="44">
        <f>C12+C13+C14+C15+C16+C17+C18</f>
        <v>89300</v>
      </c>
      <c r="D11" s="45">
        <f>C11/B11*100</f>
        <v>101.18980169971672</v>
      </c>
    </row>
    <row r="12" spans="1:4" s="12" customFormat="1" x14ac:dyDescent="0.2">
      <c r="A12" s="46" t="s">
        <v>35</v>
      </c>
      <c r="B12" s="66">
        <v>12500</v>
      </c>
      <c r="C12" s="47">
        <v>12600</v>
      </c>
      <c r="D12" s="48">
        <f>C12/B12*100</f>
        <v>100.8</v>
      </c>
    </row>
    <row r="13" spans="1:4" s="12" customFormat="1" x14ac:dyDescent="0.2">
      <c r="A13" s="49" t="s">
        <v>36</v>
      </c>
      <c r="B13" s="66">
        <v>2400</v>
      </c>
      <c r="C13" s="47">
        <v>2400</v>
      </c>
      <c r="D13" s="48">
        <f t="shared" ref="D13:D18" si="0">C13/B13*100</f>
        <v>100</v>
      </c>
    </row>
    <row r="14" spans="1:4" s="12" customFormat="1" x14ac:dyDescent="0.2">
      <c r="A14" s="49" t="s">
        <v>37</v>
      </c>
      <c r="B14" s="66">
        <v>750</v>
      </c>
      <c r="C14" s="47">
        <v>800</v>
      </c>
      <c r="D14" s="48">
        <f t="shared" si="0"/>
        <v>106.66666666666667</v>
      </c>
    </row>
    <row r="15" spans="1:4" s="12" customFormat="1" x14ac:dyDescent="0.2">
      <c r="A15" s="49" t="s">
        <v>38</v>
      </c>
      <c r="B15" s="66">
        <v>14500</v>
      </c>
      <c r="C15" s="47">
        <v>14500</v>
      </c>
      <c r="D15" s="48">
        <f t="shared" si="0"/>
        <v>100</v>
      </c>
    </row>
    <row r="16" spans="1:4" s="12" customFormat="1" x14ac:dyDescent="0.2">
      <c r="A16" s="49" t="s">
        <v>39</v>
      </c>
      <c r="B16" s="66">
        <v>1100</v>
      </c>
      <c r="C16" s="47">
        <v>2000</v>
      </c>
      <c r="D16" s="48">
        <f t="shared" si="0"/>
        <v>181.81818181818181</v>
      </c>
    </row>
    <row r="17" spans="1:6" s="12" customFormat="1" x14ac:dyDescent="0.2">
      <c r="A17" s="49" t="s">
        <v>40</v>
      </c>
      <c r="B17" s="66">
        <v>1500</v>
      </c>
      <c r="C17" s="47">
        <v>1500</v>
      </c>
      <c r="D17" s="48">
        <f t="shared" si="0"/>
        <v>100</v>
      </c>
    </row>
    <row r="18" spans="1:6" s="12" customFormat="1" x14ac:dyDescent="0.2">
      <c r="A18" s="49" t="s">
        <v>41</v>
      </c>
      <c r="B18" s="66">
        <v>55500</v>
      </c>
      <c r="C18" s="47">
        <v>55500</v>
      </c>
      <c r="D18" s="48">
        <f t="shared" si="0"/>
        <v>100</v>
      </c>
    </row>
    <row r="19" spans="1:6" x14ac:dyDescent="0.2">
      <c r="A19" s="50"/>
      <c r="B19" s="51"/>
      <c r="C19" s="52"/>
      <c r="D19" s="48"/>
      <c r="F19" s="13"/>
    </row>
    <row r="20" spans="1:6" s="12" customFormat="1" ht="15.75" x14ac:dyDescent="0.25">
      <c r="A20" s="53" t="s">
        <v>42</v>
      </c>
      <c r="B20" s="54">
        <f>B21+B22+B23+B24+B25+B26+B27</f>
        <v>20790</v>
      </c>
      <c r="C20" s="44">
        <f>C21+C22+C23+C24+C25+C26+C27</f>
        <v>65090</v>
      </c>
      <c r="D20" s="45">
        <f>C20/B20*100</f>
        <v>313.08321308321308</v>
      </c>
      <c r="F20" s="14"/>
    </row>
    <row r="21" spans="1:6" s="12" customFormat="1" x14ac:dyDescent="0.2">
      <c r="A21" s="49" t="s">
        <v>43</v>
      </c>
      <c r="B21" s="128">
        <v>1730</v>
      </c>
      <c r="C21" s="47">
        <v>1730</v>
      </c>
      <c r="D21" s="48">
        <f>C21/B21*100</f>
        <v>100</v>
      </c>
      <c r="E21" s="17"/>
      <c r="F21" s="15"/>
    </row>
    <row r="22" spans="1:6" s="12" customFormat="1" x14ac:dyDescent="0.2">
      <c r="A22" s="49" t="s">
        <v>44</v>
      </c>
      <c r="B22" s="66">
        <v>1200</v>
      </c>
      <c r="C22" s="47">
        <v>2800</v>
      </c>
      <c r="D22" s="48">
        <f t="shared" ref="D22:D27" si="1">C22/B22*100</f>
        <v>233.33333333333334</v>
      </c>
      <c r="E22" s="17"/>
      <c r="F22" s="15"/>
    </row>
    <row r="23" spans="1:6" s="12" customFormat="1" x14ac:dyDescent="0.2">
      <c r="A23" s="49" t="s">
        <v>45</v>
      </c>
      <c r="B23" s="66">
        <v>200</v>
      </c>
      <c r="C23" s="47">
        <v>200</v>
      </c>
      <c r="D23" s="48">
        <f t="shared" si="1"/>
        <v>100</v>
      </c>
      <c r="E23" s="17"/>
      <c r="F23" s="15"/>
    </row>
    <row r="24" spans="1:6" s="12" customFormat="1" x14ac:dyDescent="0.2">
      <c r="A24" s="49" t="s">
        <v>46</v>
      </c>
      <c r="B24" s="66">
        <v>16500</v>
      </c>
      <c r="C24" s="47">
        <v>54000</v>
      </c>
      <c r="D24" s="48">
        <f t="shared" si="1"/>
        <v>327.27272727272731</v>
      </c>
      <c r="E24" s="17"/>
      <c r="F24" s="15"/>
    </row>
    <row r="25" spans="1:6" s="12" customFormat="1" x14ac:dyDescent="0.2">
      <c r="A25" s="49" t="s">
        <v>47</v>
      </c>
      <c r="B25" s="66">
        <v>800</v>
      </c>
      <c r="C25" s="47">
        <v>5800</v>
      </c>
      <c r="D25" s="48">
        <f t="shared" si="1"/>
        <v>725</v>
      </c>
      <c r="E25" s="17"/>
      <c r="F25" s="16"/>
    </row>
    <row r="26" spans="1:6" s="12" customFormat="1" x14ac:dyDescent="0.2">
      <c r="A26" s="49" t="s">
        <v>48</v>
      </c>
      <c r="B26" s="66">
        <v>60</v>
      </c>
      <c r="C26" s="47">
        <v>60</v>
      </c>
      <c r="D26" s="48">
        <f t="shared" si="1"/>
        <v>100</v>
      </c>
      <c r="E26" s="17"/>
      <c r="F26" s="17"/>
    </row>
    <row r="27" spans="1:6" s="12" customFormat="1" x14ac:dyDescent="0.2">
      <c r="A27" s="49" t="s">
        <v>66</v>
      </c>
      <c r="B27" s="66">
        <v>300</v>
      </c>
      <c r="C27" s="47">
        <v>500</v>
      </c>
      <c r="D27" s="48">
        <f t="shared" si="1"/>
        <v>166.66666666666669</v>
      </c>
    </row>
    <row r="28" spans="1:6" x14ac:dyDescent="0.2">
      <c r="A28" s="50"/>
      <c r="B28" s="51"/>
      <c r="C28" s="52"/>
      <c r="D28" s="48"/>
    </row>
    <row r="29" spans="1:6" s="12" customFormat="1" ht="15.75" x14ac:dyDescent="0.25">
      <c r="A29" s="55" t="s">
        <v>49</v>
      </c>
      <c r="B29" s="56">
        <v>0</v>
      </c>
      <c r="C29" s="57">
        <v>0</v>
      </c>
      <c r="D29" s="58">
        <v>0</v>
      </c>
    </row>
    <row r="30" spans="1:6" x14ac:dyDescent="0.2">
      <c r="A30" s="50"/>
      <c r="B30" s="51"/>
      <c r="C30" s="52"/>
      <c r="D30" s="48"/>
    </row>
    <row r="31" spans="1:6" s="12" customFormat="1" ht="15.75" x14ac:dyDescent="0.25">
      <c r="A31" s="55" t="s">
        <v>50</v>
      </c>
      <c r="B31" s="59">
        <f>B33+B34+B36+B35</f>
        <v>1867157</v>
      </c>
      <c r="C31" s="60">
        <f>C33+C34+C36+C35</f>
        <v>411504</v>
      </c>
      <c r="D31" s="61">
        <f>C31/B31*100</f>
        <v>22.039067951971901</v>
      </c>
    </row>
    <row r="32" spans="1:6" s="12" customFormat="1" ht="14.25" customHeight="1" x14ac:dyDescent="0.2">
      <c r="A32" s="62" t="s">
        <v>62</v>
      </c>
      <c r="B32" s="63"/>
      <c r="C32" s="64"/>
      <c r="D32" s="65"/>
    </row>
    <row r="33" spans="1:4" s="12" customFormat="1" x14ac:dyDescent="0.2">
      <c r="A33" s="62" t="s">
        <v>51</v>
      </c>
      <c r="B33" s="66">
        <v>68228</v>
      </c>
      <c r="C33" s="66">
        <v>71952</v>
      </c>
      <c r="D33" s="67">
        <f>C33/B33*100</f>
        <v>105.45816966641262</v>
      </c>
    </row>
    <row r="34" spans="1:4" s="12" customFormat="1" x14ac:dyDescent="0.2">
      <c r="A34" s="68" t="s">
        <v>63</v>
      </c>
      <c r="B34" s="63"/>
      <c r="C34" s="64"/>
      <c r="D34" s="69"/>
    </row>
    <row r="35" spans="1:4" s="12" customFormat="1" x14ac:dyDescent="0.2">
      <c r="A35" s="129" t="s">
        <v>64</v>
      </c>
      <c r="B35" s="66">
        <v>320138</v>
      </c>
      <c r="C35" s="130">
        <v>334419</v>
      </c>
      <c r="D35" s="48">
        <f>C35/B35*100</f>
        <v>104.46088874173012</v>
      </c>
    </row>
    <row r="36" spans="1:4" s="12" customFormat="1" ht="14.25" customHeight="1" x14ac:dyDescent="0.2">
      <c r="A36" s="49" t="s">
        <v>52</v>
      </c>
      <c r="B36" s="128">
        <v>1478791</v>
      </c>
      <c r="C36" s="128">
        <v>5133</v>
      </c>
      <c r="D36" s="134">
        <f>C36/B36*100</f>
        <v>0.34710787393215131</v>
      </c>
    </row>
    <row r="37" spans="1:4" s="12" customFormat="1" ht="14.25" customHeight="1" x14ac:dyDescent="0.2">
      <c r="A37" s="139"/>
      <c r="B37" s="140"/>
      <c r="C37" s="63"/>
      <c r="D37" s="65"/>
    </row>
    <row r="38" spans="1:4" s="12" customFormat="1" ht="18.75" customHeight="1" thickBot="1" x14ac:dyDescent="0.3">
      <c r="A38" s="70" t="s">
        <v>53</v>
      </c>
      <c r="B38" s="71">
        <f>B11+B20+B31</f>
        <v>1976197</v>
      </c>
      <c r="C38" s="71">
        <f>C11+C20+C31</f>
        <v>565894</v>
      </c>
      <c r="D38" s="72">
        <f>C38/B38*100</f>
        <v>28.635505468331345</v>
      </c>
    </row>
    <row r="39" spans="1:4" ht="16.5" thickBot="1" x14ac:dyDescent="0.3">
      <c r="A39" s="135" t="s">
        <v>71</v>
      </c>
      <c r="B39" s="136">
        <v>0</v>
      </c>
      <c r="C39" s="137">
        <v>1324647</v>
      </c>
      <c r="D39" s="138">
        <v>0</v>
      </c>
    </row>
    <row r="40" spans="1:4" ht="17.25" thickTop="1" thickBot="1" x14ac:dyDescent="0.3">
      <c r="A40" s="142" t="s">
        <v>72</v>
      </c>
      <c r="B40" s="143">
        <f>SUM(B38:B39)</f>
        <v>1976197</v>
      </c>
      <c r="C40" s="144">
        <f>SUM(C38:C39)</f>
        <v>1890541</v>
      </c>
      <c r="D40" s="145">
        <f>C40/B40*100</f>
        <v>95.665614308694941</v>
      </c>
    </row>
  </sheetData>
  <printOptions horizontalCentered="1"/>
  <pageMargins left="0.39370078740157483" right="0.39370078740157483" top="0" bottom="0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topLeftCell="A19" workbookViewId="0">
      <selection activeCell="I36" sqref="I36"/>
    </sheetView>
  </sheetViews>
  <sheetFormatPr defaultRowHeight="12.75" x14ac:dyDescent="0.2"/>
  <cols>
    <col min="1" max="1" width="9.140625" style="2"/>
    <col min="2" max="2" width="59.28515625" style="2" customWidth="1"/>
    <col min="3" max="3" width="18.85546875" style="2" hidden="1" customWidth="1"/>
    <col min="4" max="4" width="17.5703125" style="2" bestFit="1" customWidth="1"/>
    <col min="5" max="5" width="17.5703125" style="2" customWidth="1"/>
    <col min="6" max="6" width="22.7109375" style="2" customWidth="1"/>
    <col min="7" max="7" width="19.140625" style="2" customWidth="1"/>
    <col min="8" max="8" width="13.5703125" style="2" bestFit="1" customWidth="1"/>
    <col min="9" max="16384" width="9.140625" style="2"/>
  </cols>
  <sheetData>
    <row r="1" spans="1:10" ht="13.5" thickBot="1" x14ac:dyDescent="0.25">
      <c r="C1" s="3"/>
      <c r="D1" s="3"/>
      <c r="E1" s="3"/>
      <c r="F1" s="1" t="s">
        <v>57</v>
      </c>
    </row>
    <row r="2" spans="1:10" ht="28.5" customHeight="1" x14ac:dyDescent="0.2">
      <c r="A2" s="73"/>
      <c r="B2" s="74"/>
      <c r="C2" s="75" t="s">
        <v>58</v>
      </c>
      <c r="D2" s="33" t="s">
        <v>0</v>
      </c>
      <c r="E2" s="33" t="s">
        <v>3</v>
      </c>
      <c r="F2" s="34"/>
    </row>
    <row r="3" spans="1:10" ht="18" customHeight="1" x14ac:dyDescent="0.3">
      <c r="A3" s="76" t="s">
        <v>6</v>
      </c>
      <c r="B3" s="77"/>
      <c r="C3" s="78" t="s">
        <v>1</v>
      </c>
      <c r="D3" s="37" t="s">
        <v>5</v>
      </c>
      <c r="E3" s="37" t="s">
        <v>2</v>
      </c>
      <c r="F3" s="38" t="s">
        <v>68</v>
      </c>
    </row>
    <row r="4" spans="1:10" ht="18.75" customHeight="1" thickBot="1" x14ac:dyDescent="0.3">
      <c r="A4" s="79"/>
      <c r="B4" s="80"/>
      <c r="C4" s="81" t="s">
        <v>59</v>
      </c>
      <c r="D4" s="41" t="s">
        <v>65</v>
      </c>
      <c r="E4" s="41" t="s">
        <v>67</v>
      </c>
      <c r="F4" s="42" t="s">
        <v>4</v>
      </c>
    </row>
    <row r="5" spans="1:10" x14ac:dyDescent="0.2">
      <c r="A5" s="82" t="s">
        <v>7</v>
      </c>
      <c r="B5" s="83"/>
      <c r="C5" s="84"/>
      <c r="D5" s="84"/>
      <c r="E5" s="84"/>
      <c r="F5" s="118"/>
    </row>
    <row r="6" spans="1:10" s="4" customFormat="1" x14ac:dyDescent="0.2">
      <c r="A6" s="85" t="s">
        <v>8</v>
      </c>
      <c r="B6" s="86" t="s">
        <v>9</v>
      </c>
      <c r="C6" s="87" t="e">
        <f>C7+C8</f>
        <v>#REF!</v>
      </c>
      <c r="D6" s="88">
        <f>D7+D8</f>
        <v>7499</v>
      </c>
      <c r="E6" s="88">
        <f>E7+E8</f>
        <v>17899</v>
      </c>
      <c r="F6" s="119">
        <f>E6/D6*100</f>
        <v>238.68515802106947</v>
      </c>
    </row>
    <row r="7" spans="1:10" s="4" customFormat="1" x14ac:dyDescent="0.2">
      <c r="A7" s="89"/>
      <c r="B7" s="90" t="s">
        <v>10</v>
      </c>
      <c r="C7" s="91" t="e">
        <f>#REF!</f>
        <v>#REF!</v>
      </c>
      <c r="D7" s="92">
        <v>7499</v>
      </c>
      <c r="E7" s="92">
        <v>7899</v>
      </c>
      <c r="F7" s="120">
        <f t="shared" ref="F7:F38" si="0">E7/D7*100</f>
        <v>105.33404453927191</v>
      </c>
    </row>
    <row r="8" spans="1:10" s="4" customFormat="1" x14ac:dyDescent="0.2">
      <c r="A8" s="89"/>
      <c r="B8" s="90" t="s">
        <v>56</v>
      </c>
      <c r="C8" s="91"/>
      <c r="D8" s="92">
        <v>0</v>
      </c>
      <c r="E8" s="92">
        <v>10000</v>
      </c>
      <c r="F8" s="120">
        <v>0</v>
      </c>
    </row>
    <row r="9" spans="1:10" s="4" customFormat="1" x14ac:dyDescent="0.2">
      <c r="A9" s="85" t="s">
        <v>11</v>
      </c>
      <c r="B9" s="86" t="s">
        <v>12</v>
      </c>
      <c r="C9" s="87" t="e">
        <f>C10+C11</f>
        <v>#REF!</v>
      </c>
      <c r="D9" s="88">
        <f>D10+D11</f>
        <v>131598</v>
      </c>
      <c r="E9" s="88">
        <f>E10+E11</f>
        <v>195307</v>
      </c>
      <c r="F9" s="119">
        <f t="shared" si="0"/>
        <v>148.41182996702079</v>
      </c>
    </row>
    <row r="10" spans="1:10" s="4" customFormat="1" x14ac:dyDescent="0.2">
      <c r="A10" s="89"/>
      <c r="B10" s="90" t="s">
        <v>10</v>
      </c>
      <c r="C10" s="91" t="e">
        <f>#REF!</f>
        <v>#REF!</v>
      </c>
      <c r="D10" s="92">
        <v>49400</v>
      </c>
      <c r="E10" s="92">
        <v>56900</v>
      </c>
      <c r="F10" s="120">
        <f t="shared" si="0"/>
        <v>115.18218623481782</v>
      </c>
    </row>
    <row r="11" spans="1:10" s="4" customFormat="1" x14ac:dyDescent="0.2">
      <c r="A11" s="89"/>
      <c r="B11" s="90" t="s">
        <v>56</v>
      </c>
      <c r="C11" s="91"/>
      <c r="D11" s="92">
        <v>82198</v>
      </c>
      <c r="E11" s="92">
        <v>138407</v>
      </c>
      <c r="F11" s="120">
        <f t="shared" si="0"/>
        <v>168.3824423951921</v>
      </c>
    </row>
    <row r="12" spans="1:10" s="4" customFormat="1" x14ac:dyDescent="0.2">
      <c r="A12" s="85" t="s">
        <v>13</v>
      </c>
      <c r="B12" s="86" t="s">
        <v>14</v>
      </c>
      <c r="C12" s="87" t="e">
        <f>C13+C14</f>
        <v>#REF!</v>
      </c>
      <c r="D12" s="88">
        <f>D13+D14</f>
        <v>32100</v>
      </c>
      <c r="E12" s="88">
        <f>E13+E14</f>
        <v>50005</v>
      </c>
      <c r="F12" s="119">
        <f t="shared" si="0"/>
        <v>155.77881619937693</v>
      </c>
    </row>
    <row r="13" spans="1:10" s="4" customFormat="1" x14ac:dyDescent="0.2">
      <c r="A13" s="89"/>
      <c r="B13" s="90" t="s">
        <v>10</v>
      </c>
      <c r="C13" s="91" t="e">
        <f>#REF!</f>
        <v>#REF!</v>
      </c>
      <c r="D13" s="92">
        <v>18900</v>
      </c>
      <c r="E13" s="92">
        <v>16200</v>
      </c>
      <c r="F13" s="120">
        <f t="shared" si="0"/>
        <v>85.714285714285708</v>
      </c>
    </row>
    <row r="14" spans="1:10" s="4" customFormat="1" x14ac:dyDescent="0.2">
      <c r="A14" s="89"/>
      <c r="B14" s="90" t="s">
        <v>56</v>
      </c>
      <c r="C14" s="91"/>
      <c r="D14" s="92">
        <v>13200</v>
      </c>
      <c r="E14" s="92">
        <v>33805</v>
      </c>
      <c r="F14" s="120">
        <f t="shared" si="0"/>
        <v>256.09848484848487</v>
      </c>
    </row>
    <row r="15" spans="1:10" s="4" customFormat="1" x14ac:dyDescent="0.2">
      <c r="A15" s="85" t="s">
        <v>15</v>
      </c>
      <c r="B15" s="86" t="s">
        <v>16</v>
      </c>
      <c r="C15" s="87" t="e">
        <f>C16+C17</f>
        <v>#REF!</v>
      </c>
      <c r="D15" s="88">
        <f>D16+D17</f>
        <v>681046</v>
      </c>
      <c r="E15" s="88">
        <f>E16+E17</f>
        <v>535240</v>
      </c>
      <c r="F15" s="119">
        <f t="shared" si="0"/>
        <v>78.590873450545189</v>
      </c>
    </row>
    <row r="16" spans="1:10" s="4" customFormat="1" x14ac:dyDescent="0.2">
      <c r="A16" s="89"/>
      <c r="B16" s="90" t="s">
        <v>10</v>
      </c>
      <c r="C16" s="91" t="e">
        <f>#REF!</f>
        <v>#REF!</v>
      </c>
      <c r="D16" s="92">
        <v>178616</v>
      </c>
      <c r="E16" s="92">
        <v>192695</v>
      </c>
      <c r="F16" s="120">
        <f t="shared" si="0"/>
        <v>107.88227258476284</v>
      </c>
      <c r="G16" s="9"/>
      <c r="H16" s="9"/>
      <c r="I16" s="9"/>
      <c r="J16" s="9"/>
    </row>
    <row r="17" spans="1:9" s="4" customFormat="1" x14ac:dyDescent="0.2">
      <c r="A17" s="89"/>
      <c r="B17" s="90" t="s">
        <v>56</v>
      </c>
      <c r="C17" s="91"/>
      <c r="D17" s="92">
        <v>502430</v>
      </c>
      <c r="E17" s="92">
        <v>342545</v>
      </c>
      <c r="F17" s="120">
        <f t="shared" si="0"/>
        <v>68.17765658897757</v>
      </c>
    </row>
    <row r="18" spans="1:9" s="4" customFormat="1" x14ac:dyDescent="0.2">
      <c r="A18" s="85" t="s">
        <v>17</v>
      </c>
      <c r="B18" s="86" t="s">
        <v>18</v>
      </c>
      <c r="C18" s="87" t="e">
        <f>C19+C20</f>
        <v>#REF!</v>
      </c>
      <c r="D18" s="88">
        <f>D19+D20</f>
        <v>86859</v>
      </c>
      <c r="E18" s="88">
        <f>E19+E20</f>
        <v>149670</v>
      </c>
      <c r="F18" s="119">
        <f t="shared" si="0"/>
        <v>172.31374987047974</v>
      </c>
    </row>
    <row r="19" spans="1:9" s="4" customFormat="1" x14ac:dyDescent="0.2">
      <c r="A19" s="89"/>
      <c r="B19" s="90" t="s">
        <v>10</v>
      </c>
      <c r="C19" s="91" t="e">
        <f>#REF!</f>
        <v>#REF!</v>
      </c>
      <c r="D19" s="92">
        <v>78658</v>
      </c>
      <c r="E19" s="92">
        <v>90607</v>
      </c>
      <c r="F19" s="120">
        <f t="shared" si="0"/>
        <v>115.19108037326147</v>
      </c>
      <c r="I19" s="5"/>
    </row>
    <row r="20" spans="1:9" s="4" customFormat="1" x14ac:dyDescent="0.2">
      <c r="A20" s="89"/>
      <c r="B20" s="90" t="s">
        <v>56</v>
      </c>
      <c r="C20" s="91"/>
      <c r="D20" s="92">
        <v>8201</v>
      </c>
      <c r="E20" s="92">
        <v>59063</v>
      </c>
      <c r="F20" s="120">
        <f t="shared" si="0"/>
        <v>720.19265943177663</v>
      </c>
      <c r="I20" s="5"/>
    </row>
    <row r="21" spans="1:9" s="4" customFormat="1" x14ac:dyDescent="0.2">
      <c r="A21" s="85" t="s">
        <v>19</v>
      </c>
      <c r="B21" s="86" t="s">
        <v>20</v>
      </c>
      <c r="C21" s="87" t="e">
        <f>C22+C23</f>
        <v>#REF!</v>
      </c>
      <c r="D21" s="88">
        <f>D22+D23</f>
        <v>24457</v>
      </c>
      <c r="E21" s="88">
        <f>E22+E23</f>
        <v>33145</v>
      </c>
      <c r="F21" s="119">
        <f t="shared" si="0"/>
        <v>135.52357198348122</v>
      </c>
      <c r="I21" s="5"/>
    </row>
    <row r="22" spans="1:9" s="4" customFormat="1" x14ac:dyDescent="0.2">
      <c r="A22" s="89"/>
      <c r="B22" s="90" t="s">
        <v>10</v>
      </c>
      <c r="C22" s="91" t="e">
        <f>#REF!</f>
        <v>#REF!</v>
      </c>
      <c r="D22" s="92">
        <v>19736</v>
      </c>
      <c r="E22" s="92">
        <v>25796</v>
      </c>
      <c r="F22" s="120">
        <f t="shared" si="0"/>
        <v>130.70531009323065</v>
      </c>
      <c r="I22" s="6"/>
    </row>
    <row r="23" spans="1:9" s="4" customFormat="1" x14ac:dyDescent="0.2">
      <c r="A23" s="89"/>
      <c r="B23" s="90" t="s">
        <v>56</v>
      </c>
      <c r="C23" s="91"/>
      <c r="D23" s="92">
        <v>4721</v>
      </c>
      <c r="E23" s="92">
        <v>7349</v>
      </c>
      <c r="F23" s="120">
        <f t="shared" si="0"/>
        <v>155.6661724210972</v>
      </c>
      <c r="I23" s="5"/>
    </row>
    <row r="24" spans="1:9" s="4" customFormat="1" x14ac:dyDescent="0.2">
      <c r="A24" s="85" t="s">
        <v>21</v>
      </c>
      <c r="B24" s="86" t="s">
        <v>22</v>
      </c>
      <c r="C24" s="87" t="e">
        <f>C25+C26</f>
        <v>#REF!</v>
      </c>
      <c r="D24" s="88">
        <f>D25+D26</f>
        <v>19791</v>
      </c>
      <c r="E24" s="88">
        <f>E25+E26</f>
        <v>84090</v>
      </c>
      <c r="F24" s="119">
        <f t="shared" si="0"/>
        <v>424.89010156131582</v>
      </c>
      <c r="I24" s="5"/>
    </row>
    <row r="25" spans="1:9" s="4" customFormat="1" x14ac:dyDescent="0.2">
      <c r="A25" s="89"/>
      <c r="B25" s="90" t="s">
        <v>10</v>
      </c>
      <c r="C25" s="91" t="e">
        <f>#REF!</f>
        <v>#REF!</v>
      </c>
      <c r="D25" s="92">
        <v>13290</v>
      </c>
      <c r="E25" s="92">
        <v>12090</v>
      </c>
      <c r="F25" s="120">
        <f t="shared" si="0"/>
        <v>90.970654627539503</v>
      </c>
    </row>
    <row r="26" spans="1:9" s="4" customFormat="1" x14ac:dyDescent="0.2">
      <c r="A26" s="89"/>
      <c r="B26" s="90" t="s">
        <v>56</v>
      </c>
      <c r="C26" s="91"/>
      <c r="D26" s="92">
        <v>6501</v>
      </c>
      <c r="E26" s="92">
        <v>72000</v>
      </c>
      <c r="F26" s="120">
        <f t="shared" si="0"/>
        <v>1107.5219197046608</v>
      </c>
      <c r="G26" s="9"/>
    </row>
    <row r="27" spans="1:9" s="4" customFormat="1" x14ac:dyDescent="0.2">
      <c r="A27" s="85" t="s">
        <v>23</v>
      </c>
      <c r="B27" s="86" t="s">
        <v>24</v>
      </c>
      <c r="C27" s="87" t="e">
        <f>C28+C29</f>
        <v>#REF!</v>
      </c>
      <c r="D27" s="88">
        <f>D28+D29</f>
        <v>674571</v>
      </c>
      <c r="E27" s="88">
        <f>E28+E29</f>
        <v>432180</v>
      </c>
      <c r="F27" s="119">
        <f t="shared" si="0"/>
        <v>64.067385049164585</v>
      </c>
    </row>
    <row r="28" spans="1:9" s="4" customFormat="1" x14ac:dyDescent="0.2">
      <c r="A28" s="89"/>
      <c r="B28" s="90" t="s">
        <v>10</v>
      </c>
      <c r="C28" s="91" t="e">
        <f>#REF!</f>
        <v>#REF!</v>
      </c>
      <c r="D28" s="92">
        <v>13650</v>
      </c>
      <c r="E28" s="92">
        <v>13910</v>
      </c>
      <c r="F28" s="120">
        <f t="shared" si="0"/>
        <v>101.9047619047619</v>
      </c>
    </row>
    <row r="29" spans="1:9" s="4" customFormat="1" x14ac:dyDescent="0.2">
      <c r="A29" s="89"/>
      <c r="B29" s="90" t="s">
        <v>56</v>
      </c>
      <c r="C29" s="91"/>
      <c r="D29" s="92">
        <v>660921</v>
      </c>
      <c r="E29" s="92">
        <v>418270</v>
      </c>
      <c r="F29" s="120">
        <f t="shared" si="0"/>
        <v>63.28592978585943</v>
      </c>
    </row>
    <row r="30" spans="1:9" s="4" customFormat="1" x14ac:dyDescent="0.2">
      <c r="A30" s="85" t="s">
        <v>25</v>
      </c>
      <c r="B30" s="86" t="s">
        <v>26</v>
      </c>
      <c r="C30" s="87" t="e">
        <f>C31+C32</f>
        <v>#REF!</v>
      </c>
      <c r="D30" s="88">
        <f>D31+D32</f>
        <v>417816</v>
      </c>
      <c r="E30" s="88">
        <f>E31+E32</f>
        <v>392545</v>
      </c>
      <c r="F30" s="119">
        <f t="shared" si="0"/>
        <v>93.9516437857813</v>
      </c>
    </row>
    <row r="31" spans="1:9" s="4" customFormat="1" x14ac:dyDescent="0.2">
      <c r="A31" s="89"/>
      <c r="B31" s="90" t="s">
        <v>10</v>
      </c>
      <c r="C31" s="91" t="e">
        <f>#REF!</f>
        <v>#REF!</v>
      </c>
      <c r="D31" s="92">
        <v>285485</v>
      </c>
      <c r="E31" s="92">
        <v>321983</v>
      </c>
      <c r="F31" s="120">
        <f t="shared" si="0"/>
        <v>112.78455960908629</v>
      </c>
      <c r="G31" s="9"/>
      <c r="H31" s="5"/>
    </row>
    <row r="32" spans="1:9" s="4" customFormat="1" x14ac:dyDescent="0.2">
      <c r="A32" s="89"/>
      <c r="B32" s="90" t="s">
        <v>56</v>
      </c>
      <c r="C32" s="91"/>
      <c r="D32" s="92">
        <v>132331</v>
      </c>
      <c r="E32" s="92">
        <v>70562</v>
      </c>
      <c r="F32" s="120">
        <f t="shared" si="0"/>
        <v>53.322350771927972</v>
      </c>
      <c r="G32" s="9"/>
      <c r="H32" s="5"/>
    </row>
    <row r="33" spans="1:10" s="4" customFormat="1" x14ac:dyDescent="0.2">
      <c r="A33" s="85" t="s">
        <v>27</v>
      </c>
      <c r="B33" s="86" t="s">
        <v>28</v>
      </c>
      <c r="C33" s="87" t="e">
        <f>C34+C35</f>
        <v>#REF!</v>
      </c>
      <c r="D33" s="88">
        <f>D34+D35</f>
        <v>460</v>
      </c>
      <c r="E33" s="88">
        <f>E34+E35</f>
        <v>460</v>
      </c>
      <c r="F33" s="119">
        <f t="shared" si="0"/>
        <v>100</v>
      </c>
      <c r="G33" s="9"/>
      <c r="H33" s="18"/>
    </row>
    <row r="34" spans="1:10" s="4" customFormat="1" x14ac:dyDescent="0.2">
      <c r="A34" s="89"/>
      <c r="B34" s="90" t="s">
        <v>10</v>
      </c>
      <c r="C34" s="91" t="e">
        <f>#REF!</f>
        <v>#REF!</v>
      </c>
      <c r="D34" s="92">
        <v>460</v>
      </c>
      <c r="E34" s="92">
        <v>460</v>
      </c>
      <c r="F34" s="120">
        <f t="shared" si="0"/>
        <v>100</v>
      </c>
      <c r="G34" s="9"/>
      <c r="H34" s="5"/>
    </row>
    <row r="35" spans="1:10" s="4" customFormat="1" ht="13.5" thickBot="1" x14ac:dyDescent="0.25">
      <c r="A35" s="93"/>
      <c r="B35" s="94" t="s">
        <v>56</v>
      </c>
      <c r="C35" s="95"/>
      <c r="D35" s="96">
        <v>0</v>
      </c>
      <c r="E35" s="96">
        <v>0</v>
      </c>
      <c r="F35" s="121">
        <v>0</v>
      </c>
      <c r="G35" s="9"/>
      <c r="H35" s="5"/>
      <c r="I35" s="5"/>
      <c r="J35" s="5"/>
    </row>
    <row r="36" spans="1:10" s="4" customFormat="1" ht="16.5" thickTop="1" x14ac:dyDescent="0.25">
      <c r="A36" s="97"/>
      <c r="B36" s="98" t="s">
        <v>29</v>
      </c>
      <c r="C36" s="99" t="e">
        <f t="shared" ref="C36:E37" si="1">C7+C10+C13+C16+C19+C22+C25+C28+C31+C34</f>
        <v>#REF!</v>
      </c>
      <c r="D36" s="100">
        <f t="shared" si="1"/>
        <v>665694</v>
      </c>
      <c r="E36" s="100">
        <f t="shared" si="1"/>
        <v>738540</v>
      </c>
      <c r="F36" s="122">
        <f t="shared" si="0"/>
        <v>110.94286564097018</v>
      </c>
      <c r="G36" s="19"/>
      <c r="H36" s="28"/>
      <c r="I36" s="5"/>
      <c r="J36" s="5"/>
    </row>
    <row r="37" spans="1:10" s="7" customFormat="1" ht="16.5" thickBot="1" x14ac:dyDescent="0.3">
      <c r="A37" s="101"/>
      <c r="B37" s="102" t="s">
        <v>60</v>
      </c>
      <c r="C37" s="103">
        <f t="shared" si="1"/>
        <v>0</v>
      </c>
      <c r="D37" s="104">
        <f t="shared" si="1"/>
        <v>1410503</v>
      </c>
      <c r="E37" s="104">
        <f>E8+E11+E14+E17+E20+E23+E26+E29+E32+E35</f>
        <v>1152001</v>
      </c>
      <c r="F37" s="123">
        <f t="shared" si="0"/>
        <v>81.673062730104078</v>
      </c>
      <c r="G37" s="20"/>
      <c r="H37" s="28"/>
      <c r="I37" s="29"/>
      <c r="J37" s="29"/>
    </row>
    <row r="38" spans="1:10" ht="17.25" thickTop="1" thickBot="1" x14ac:dyDescent="0.3">
      <c r="A38" s="105" t="s">
        <v>30</v>
      </c>
      <c r="B38" s="106" t="s">
        <v>31</v>
      </c>
      <c r="C38" s="107" t="e">
        <f>SUM(C36:C37)</f>
        <v>#REF!</v>
      </c>
      <c r="D38" s="107">
        <f>SUM(D36:D37)</f>
        <v>2076197</v>
      </c>
      <c r="E38" s="107">
        <f>SUM(E36:E37)</f>
        <v>1890541</v>
      </c>
      <c r="F38" s="124">
        <f t="shared" si="0"/>
        <v>91.057881308950925</v>
      </c>
      <c r="G38" s="8"/>
      <c r="H38" s="28"/>
      <c r="I38" s="30"/>
      <c r="J38" s="30"/>
    </row>
    <row r="39" spans="1:10" ht="17.25" thickTop="1" thickBot="1" x14ac:dyDescent="0.3">
      <c r="A39" s="108"/>
      <c r="B39" s="109" t="s">
        <v>54</v>
      </c>
      <c r="C39" s="110" t="e">
        <f>'[1]Příjmy    '!#REF!-Výdaje!C38</f>
        <v>#REF!</v>
      </c>
      <c r="D39" s="110">
        <f>Příjmy!B38-Výdaje!D38</f>
        <v>-100000</v>
      </c>
      <c r="E39" s="110">
        <f>Příjmy!C38-Výdaje!E38</f>
        <v>-1324647</v>
      </c>
      <c r="F39" s="125"/>
      <c r="G39" s="21"/>
      <c r="H39" s="21"/>
    </row>
    <row r="40" spans="1:10" ht="16.5" thickTop="1" x14ac:dyDescent="0.25">
      <c r="A40" s="111"/>
      <c r="B40" s="112" t="s">
        <v>55</v>
      </c>
      <c r="C40" s="113" t="e">
        <f>#REF!+#REF!+C41+C43</f>
        <v>#REF!</v>
      </c>
      <c r="D40" s="113">
        <f>D41</f>
        <v>0</v>
      </c>
      <c r="E40" s="113">
        <f>E41+E42</f>
        <v>1324647</v>
      </c>
      <c r="F40" s="122"/>
      <c r="G40" s="21"/>
      <c r="H40" s="133"/>
    </row>
    <row r="41" spans="1:10" x14ac:dyDescent="0.2">
      <c r="A41" s="114"/>
      <c r="B41" s="115" t="s">
        <v>74</v>
      </c>
      <c r="C41" s="92"/>
      <c r="D41" s="92">
        <v>0</v>
      </c>
      <c r="E41" s="92">
        <v>552647</v>
      </c>
      <c r="F41" s="120"/>
      <c r="G41" s="22"/>
      <c r="H41" s="23"/>
    </row>
    <row r="42" spans="1:10" x14ac:dyDescent="0.2">
      <c r="A42" s="114"/>
      <c r="B42" s="132" t="s">
        <v>73</v>
      </c>
      <c r="C42" s="131"/>
      <c r="D42" s="92">
        <v>0</v>
      </c>
      <c r="E42" s="91">
        <v>772000</v>
      </c>
      <c r="F42" s="121"/>
      <c r="G42" s="22"/>
      <c r="H42" s="23"/>
    </row>
    <row r="43" spans="1:10" ht="15.75" thickBot="1" x14ac:dyDescent="0.25">
      <c r="A43" s="116"/>
      <c r="B43" s="80" t="s">
        <v>61</v>
      </c>
      <c r="C43" s="117">
        <v>0</v>
      </c>
      <c r="D43" s="117"/>
      <c r="E43" s="117"/>
      <c r="F43" s="126"/>
      <c r="G43" s="23"/>
      <c r="H43" s="23"/>
    </row>
    <row r="45" spans="1:10" x14ac:dyDescent="0.2">
      <c r="B45" s="24"/>
      <c r="C45" s="24"/>
      <c r="D45" s="25"/>
      <c r="E45" s="25"/>
      <c r="F45" s="26"/>
      <c r="G45" s="26"/>
    </row>
    <row r="46" spans="1:10" ht="15.75" x14ac:dyDescent="0.25">
      <c r="B46" s="24"/>
      <c r="C46" s="24"/>
      <c r="D46" s="27"/>
      <c r="E46" s="27"/>
    </row>
    <row r="48" spans="1:10" x14ac:dyDescent="0.2">
      <c r="C48" s="8"/>
      <c r="D48" s="8"/>
      <c r="E48" s="8"/>
    </row>
  </sheetData>
  <printOptions horizontalCentered="1"/>
  <pageMargins left="0.39370078740157483" right="0.39370078740157483" top="0" bottom="0" header="0" footer="0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Příjmy</vt:lpstr>
      <vt:lpstr>Výdaje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Lenka.Matejkova</dc:creator>
  <cp:lastModifiedBy>Plachá Radka</cp:lastModifiedBy>
  <cp:lastPrinted>2018-02-06T06:48:00Z</cp:lastPrinted>
  <dcterms:created xsi:type="dcterms:W3CDTF">2014-06-06T09:29:24Z</dcterms:created>
  <dcterms:modified xsi:type="dcterms:W3CDTF">2018-03-01T06:10:48Z</dcterms:modified>
</cp:coreProperties>
</file>