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00612711_pism200612711/"/>
    </mc:Choice>
  </mc:AlternateContent>
  <xr:revisionPtr revIDLastSave="0" documentId="13_ncr:1_{801141CE-8EB6-4B9A-AC78-540249DE7D39}" xr6:coauthVersionLast="45" xr6:coauthVersionMax="45" xr10:uidLastSave="{00000000-0000-0000-0000-000000000000}"/>
  <bookViews>
    <workbookView xWindow="-120" yWindow="-120" windowWidth="29040" windowHeight="17640" tabRatio="786" activeTab="8" xr2:uid="{00000000-000D-0000-FFFF-FFFF00000000}"/>
  </bookViews>
  <sheets>
    <sheet name="Kap.01" sheetId="1" r:id="rId1"/>
    <sheet name="Kap.02" sheetId="2" r:id="rId2"/>
    <sheet name="Kap. 03" sheetId="3" r:id="rId3"/>
    <sheet name="Kap. 04" sheetId="20" r:id="rId4"/>
    <sheet name="Kap. 05" sheetId="26" r:id="rId5"/>
    <sheet name="Kap. 06" sheetId="19" r:id="rId6"/>
    <sheet name="Kap. 07" sheetId="7" r:id="rId7"/>
    <sheet name="Kap. 08" sheetId="8" r:id="rId8"/>
    <sheet name="Kap. 09" sheetId="23" r:id="rId9"/>
    <sheet name="Kap. 10" sheetId="13" r:id="rId10"/>
  </sheets>
  <definedNames>
    <definedName name="_xlnm.Print_Area" localSheetId="1">Kap.02!$A$1:$H$18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" i="8" l="1"/>
  <c r="F8" i="23" l="1"/>
  <c r="E55" i="23"/>
  <c r="E159" i="20"/>
  <c r="G14" i="7" l="1"/>
  <c r="G13" i="7"/>
  <c r="G12" i="7"/>
  <c r="F11" i="7"/>
  <c r="F16" i="7"/>
  <c r="E16" i="7"/>
  <c r="E8" i="7" s="1"/>
  <c r="G19" i="7"/>
  <c r="G16" i="7" l="1"/>
  <c r="F8" i="7"/>
  <c r="F8" i="3" l="1"/>
  <c r="E8" i="3"/>
  <c r="F8" i="2" l="1"/>
  <c r="E8" i="2"/>
  <c r="F25" i="1"/>
  <c r="E25" i="1"/>
  <c r="F9" i="20" l="1"/>
  <c r="G12" i="20" l="1"/>
  <c r="F172" i="20" l="1"/>
  <c r="E172" i="20"/>
  <c r="G163" i="20" l="1"/>
  <c r="F72" i="20"/>
  <c r="G15" i="13" l="1"/>
  <c r="G11" i="13"/>
  <c r="G96" i="23"/>
  <c r="G94" i="23"/>
  <c r="G93" i="23"/>
  <c r="G92" i="23"/>
  <c r="G91" i="23"/>
  <c r="G90" i="23"/>
  <c r="G89" i="23"/>
  <c r="G88" i="23"/>
  <c r="G87" i="23"/>
  <c r="G86" i="23"/>
  <c r="G84" i="23"/>
  <c r="G83" i="23"/>
  <c r="G82" i="23"/>
  <c r="G81" i="23"/>
  <c r="G80" i="23"/>
  <c r="G79" i="23"/>
  <c r="G78" i="23"/>
  <c r="G77" i="23"/>
  <c r="G76" i="23"/>
  <c r="G75" i="23"/>
  <c r="G74" i="23"/>
  <c r="G73" i="23"/>
  <c r="G72" i="23"/>
  <c r="G71" i="23"/>
  <c r="G70" i="23"/>
  <c r="G69" i="23"/>
  <c r="G68" i="23"/>
  <c r="G67" i="23"/>
  <c r="G66" i="23"/>
  <c r="G65" i="23"/>
  <c r="G64" i="23"/>
  <c r="G63" i="23"/>
  <c r="G62" i="23"/>
  <c r="G61" i="23"/>
  <c r="G60" i="23"/>
  <c r="G59" i="23"/>
  <c r="G57" i="23"/>
  <c r="G56" i="23"/>
  <c r="G39" i="23"/>
  <c r="G38" i="23"/>
  <c r="G35" i="23"/>
  <c r="G32" i="23"/>
  <c r="G31" i="23"/>
  <c r="G30" i="23"/>
  <c r="G29" i="23"/>
  <c r="G28" i="23"/>
  <c r="G26" i="23"/>
  <c r="G24" i="23"/>
  <c r="G22" i="23"/>
  <c r="G21" i="23"/>
  <c r="G20" i="23"/>
  <c r="G18" i="23"/>
  <c r="G17" i="23"/>
  <c r="G16" i="23"/>
  <c r="G15" i="23"/>
  <c r="G14" i="23"/>
  <c r="G13" i="23"/>
  <c r="G12" i="23"/>
  <c r="G11" i="23"/>
  <c r="G10" i="23"/>
  <c r="G9" i="23"/>
  <c r="G16" i="8"/>
  <c r="G14" i="8"/>
  <c r="G13" i="8"/>
  <c r="G12" i="8"/>
  <c r="G11" i="8"/>
  <c r="G10" i="8"/>
  <c r="G9" i="8"/>
  <c r="G8" i="8"/>
  <c r="G18" i="7"/>
  <c r="G17" i="7"/>
  <c r="G11" i="7"/>
  <c r="G9" i="7"/>
  <c r="G27" i="19"/>
  <c r="G26" i="19"/>
  <c r="G24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9" i="19"/>
  <c r="G18" i="26"/>
  <c r="G17" i="26"/>
  <c r="G16" i="26"/>
  <c r="G15" i="26"/>
  <c r="G14" i="26"/>
  <c r="G13" i="26"/>
  <c r="G12" i="26"/>
  <c r="G11" i="26"/>
  <c r="G9" i="26"/>
  <c r="G170" i="20"/>
  <c r="G169" i="20"/>
  <c r="G166" i="20"/>
  <c r="G162" i="20"/>
  <c r="G161" i="20"/>
  <c r="G160" i="20"/>
  <c r="G140" i="20"/>
  <c r="G139" i="20"/>
  <c r="G138" i="20"/>
  <c r="G137" i="20"/>
  <c r="G136" i="20"/>
  <c r="G135" i="20"/>
  <c r="G134" i="20"/>
  <c r="G133" i="20"/>
  <c r="G132" i="20"/>
  <c r="G131" i="20"/>
  <c r="G130" i="20"/>
  <c r="G129" i="20"/>
  <c r="G128" i="20"/>
  <c r="G127" i="20"/>
  <c r="G126" i="20"/>
  <c r="G125" i="20"/>
  <c r="G124" i="20"/>
  <c r="G123" i="20"/>
  <c r="G122" i="20"/>
  <c r="G121" i="20"/>
  <c r="G120" i="20"/>
  <c r="G119" i="20"/>
  <c r="G118" i="20"/>
  <c r="G117" i="20"/>
  <c r="G116" i="20"/>
  <c r="G115" i="20"/>
  <c r="G114" i="20"/>
  <c r="G113" i="20"/>
  <c r="G112" i="20"/>
  <c r="G111" i="20"/>
  <c r="G110" i="20"/>
  <c r="G109" i="20"/>
  <c r="G108" i="20"/>
  <c r="G101" i="20"/>
  <c r="G100" i="20"/>
  <c r="G99" i="20"/>
  <c r="G98" i="20"/>
  <c r="G97" i="20"/>
  <c r="G96" i="20"/>
  <c r="G95" i="20"/>
  <c r="G94" i="20"/>
  <c r="G93" i="20"/>
  <c r="G92" i="20"/>
  <c r="G91" i="20"/>
  <c r="G90" i="20"/>
  <c r="G89" i="20"/>
  <c r="G88" i="20"/>
  <c r="G87" i="20"/>
  <c r="G86" i="20"/>
  <c r="G85" i="20"/>
  <c r="G84" i="20"/>
  <c r="G83" i="20"/>
  <c r="G82" i="20"/>
  <c r="G81" i="20"/>
  <c r="G80" i="20"/>
  <c r="G79" i="20"/>
  <c r="G78" i="20"/>
  <c r="G77" i="20"/>
  <c r="G76" i="20"/>
  <c r="G75" i="20"/>
  <c r="G74" i="20"/>
  <c r="G73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5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1" i="20"/>
  <c r="G10" i="20"/>
  <c r="G12" i="3"/>
  <c r="G11" i="3"/>
  <c r="G10" i="3"/>
  <c r="G9" i="3"/>
  <c r="G16" i="2"/>
  <c r="G14" i="2"/>
  <c r="G13" i="2"/>
  <c r="G12" i="2"/>
  <c r="G11" i="2"/>
  <c r="G10" i="2"/>
  <c r="G9" i="2"/>
  <c r="G26" i="1"/>
  <c r="G23" i="1"/>
  <c r="G22" i="1"/>
  <c r="G19" i="1"/>
  <c r="F13" i="13" l="1"/>
  <c r="F9" i="13"/>
  <c r="F95" i="23"/>
  <c r="F85" i="23"/>
  <c r="F58" i="23"/>
  <c r="F55" i="23"/>
  <c r="F37" i="23"/>
  <c r="F34" i="23"/>
  <c r="F25" i="23"/>
  <c r="F15" i="8"/>
  <c r="F23" i="19"/>
  <c r="F8" i="19"/>
  <c r="F10" i="26"/>
  <c r="F8" i="26"/>
  <c r="F168" i="20"/>
  <c r="F159" i="20"/>
  <c r="G8" i="2"/>
  <c r="F21" i="1"/>
  <c r="F18" i="1"/>
  <c r="F28" i="19" l="1"/>
  <c r="F19" i="26"/>
  <c r="F27" i="1"/>
  <c r="F17" i="13"/>
  <c r="F8" i="20"/>
  <c r="F13" i="3"/>
  <c r="G8" i="3"/>
  <c r="F7" i="23"/>
  <c r="F17" i="8"/>
  <c r="F17" i="2"/>
  <c r="F54" i="23"/>
  <c r="F176" i="20" l="1"/>
  <c r="F21" i="7"/>
  <c r="F97" i="23"/>
  <c r="E10" i="26"/>
  <c r="G10" i="26" s="1"/>
  <c r="E17" i="2"/>
  <c r="E13" i="3"/>
  <c r="G13" i="3" l="1"/>
  <c r="G17" i="2"/>
  <c r="G159" i="20" l="1"/>
  <c r="E8" i="19"/>
  <c r="G8" i="19" l="1"/>
  <c r="G55" i="23" l="1"/>
  <c r="E8" i="26"/>
  <c r="G8" i="26" l="1"/>
  <c r="E19" i="26"/>
  <c r="G19" i="26" s="1"/>
  <c r="E13" i="13"/>
  <c r="G13" i="13" s="1"/>
  <c r="E9" i="13"/>
  <c r="E37" i="23"/>
  <c r="E85" i="23"/>
  <c r="E58" i="23"/>
  <c r="E34" i="23"/>
  <c r="E25" i="23"/>
  <c r="E8" i="23"/>
  <c r="E15" i="8"/>
  <c r="G15" i="8" s="1"/>
  <c r="E7" i="8"/>
  <c r="G7" i="8" s="1"/>
  <c r="E23" i="19"/>
  <c r="E72" i="20"/>
  <c r="E9" i="20"/>
  <c r="E21" i="1"/>
  <c r="E18" i="1"/>
  <c r="G18" i="1" s="1"/>
  <c r="G23" i="19" l="1"/>
  <c r="E28" i="19"/>
  <c r="G28" i="19" s="1"/>
  <c r="G85" i="23"/>
  <c r="G58" i="23"/>
  <c r="G21" i="1"/>
  <c r="E27" i="1"/>
  <c r="G27" i="1" s="1"/>
  <c r="G72" i="20"/>
  <c r="E17" i="13"/>
  <c r="G17" i="13" s="1"/>
  <c r="G9" i="13"/>
  <c r="G37" i="23"/>
  <c r="G8" i="23"/>
  <c r="G25" i="23"/>
  <c r="G34" i="23"/>
  <c r="E8" i="20"/>
  <c r="G9" i="20"/>
  <c r="E7" i="23"/>
  <c r="E17" i="8"/>
  <c r="G17" i="8" s="1"/>
  <c r="E54" i="23"/>
  <c r="G54" i="23" l="1"/>
  <c r="G8" i="7"/>
  <c r="G8" i="20"/>
  <c r="G7" i="23"/>
  <c r="E95" i="23"/>
  <c r="E97" i="23" l="1"/>
  <c r="G95" i="23"/>
  <c r="E168" i="20"/>
  <c r="E176" i="20" s="1"/>
  <c r="G97" i="23" l="1"/>
  <c r="G168" i="20"/>
  <c r="E21" i="7"/>
  <c r="G21" i="7" l="1"/>
  <c r="G176" i="20"/>
</calcChain>
</file>

<file path=xl/sharedStrings.xml><?xml version="1.0" encoding="utf-8"?>
<sst xmlns="http://schemas.openxmlformats.org/spreadsheetml/2006/main" count="771" uniqueCount="363">
  <si>
    <t>Kapitola 01 – rozvoj obce</t>
  </si>
  <si>
    <t>Organiz.</t>
  </si>
  <si>
    <t>Číslo</t>
  </si>
  <si>
    <t>Název organizace,</t>
  </si>
  <si>
    <t>Schválený</t>
  </si>
  <si>
    <t>jednotka</t>
  </si>
  <si>
    <t>organizace</t>
  </si>
  <si>
    <t>činnosti</t>
  </si>
  <si>
    <t>Rozpočtová skladba (oddíl, §)</t>
  </si>
  <si>
    <t>(ORJ)</t>
  </si>
  <si>
    <t>(ORG)</t>
  </si>
  <si>
    <t>Běžné výdaje:</t>
  </si>
  <si>
    <t>3635 - územní plánování</t>
  </si>
  <si>
    <t>0105</t>
  </si>
  <si>
    <t>výkony rozhodnutí</t>
  </si>
  <si>
    <t>znalecké posudky</t>
  </si>
  <si>
    <t>Běžné výdaje celkem</t>
  </si>
  <si>
    <t xml:space="preserve">Kapitola 02 – městská infrastruktura  </t>
  </si>
  <si>
    <r>
      <t xml:space="preserve">                                                                                </t>
    </r>
    <r>
      <rPr>
        <u/>
        <sz val="10"/>
        <rFont val="Arial CE"/>
        <family val="2"/>
        <charset val="238"/>
      </rPr>
      <t/>
    </r>
  </si>
  <si>
    <t>0202</t>
  </si>
  <si>
    <t>kontejnerová služba</t>
  </si>
  <si>
    <t xml:space="preserve">3722 - sběr a svoz komunálních odpadů </t>
  </si>
  <si>
    <t xml:space="preserve">3723 - sběr a svoz ostatních odpadů </t>
  </si>
  <si>
    <t>činnost odboru</t>
  </si>
  <si>
    <t>3749 - ostatní činnosti k ochraně přírody a krajiny</t>
  </si>
  <si>
    <t>3745 - péče o vzhled obcí a veřejnou zeleň</t>
  </si>
  <si>
    <t>2219 - ostatní záležitosti pozemních komunikací</t>
  </si>
  <si>
    <t>Kapitola 03 – doprava</t>
  </si>
  <si>
    <t>0319</t>
  </si>
  <si>
    <t xml:space="preserve">odbor dopravy ÚMČ </t>
  </si>
  <si>
    <t>čištění komunikací nad rámec TSK</t>
  </si>
  <si>
    <t>2212 - silnice</t>
  </si>
  <si>
    <t>2219 - ost. záležitosti pozemních komunikací</t>
  </si>
  <si>
    <t>Kapitola 04 – školství, mládež a sport</t>
  </si>
  <si>
    <t>0414</t>
  </si>
  <si>
    <t>odbor školství ÚMČ</t>
  </si>
  <si>
    <t>MŠ s právní subjektivitou</t>
  </si>
  <si>
    <t>101</t>
  </si>
  <si>
    <t>3111 - předškolní zařízení</t>
  </si>
  <si>
    <t>102</t>
  </si>
  <si>
    <t>MŠ Sokolovská</t>
  </si>
  <si>
    <t>104</t>
  </si>
  <si>
    <t>MŠ Bojasova</t>
  </si>
  <si>
    <t>105</t>
  </si>
  <si>
    <t>MŠ U Sluncové</t>
  </si>
  <si>
    <t>106</t>
  </si>
  <si>
    <t>MŠ Kotlaska</t>
  </si>
  <si>
    <t>107</t>
  </si>
  <si>
    <t>MŠ Na Pěšinách</t>
  </si>
  <si>
    <t>108</t>
  </si>
  <si>
    <t>MŠ Šiškova</t>
  </si>
  <si>
    <t>109</t>
  </si>
  <si>
    <t>MŠ Šimůnkova</t>
  </si>
  <si>
    <t>110</t>
  </si>
  <si>
    <t>MŠ Chabařovická</t>
  </si>
  <si>
    <t>111</t>
  </si>
  <si>
    <t>MŠ Na Přesypu</t>
  </si>
  <si>
    <t>112</t>
  </si>
  <si>
    <t>MŠ Klíčanská</t>
  </si>
  <si>
    <t>113</t>
  </si>
  <si>
    <t>MŠ Poznaňská</t>
  </si>
  <si>
    <t>114</t>
  </si>
  <si>
    <t>MŠ Lešenská</t>
  </si>
  <si>
    <t>115</t>
  </si>
  <si>
    <t>MŠ Štěpničná</t>
  </si>
  <si>
    <t>116</t>
  </si>
  <si>
    <t>MŠ Libčická</t>
  </si>
  <si>
    <t>117</t>
  </si>
  <si>
    <t>MŠ Řešovská</t>
  </si>
  <si>
    <t>118</t>
  </si>
  <si>
    <t>MŠ Na Korábě</t>
  </si>
  <si>
    <t>119</t>
  </si>
  <si>
    <t>MŠ Krynická</t>
  </si>
  <si>
    <t>ZŠ s právní subjektivitou</t>
  </si>
  <si>
    <t>201</t>
  </si>
  <si>
    <t>ZŠ Libčická</t>
  </si>
  <si>
    <t>3113 - základní školy</t>
  </si>
  <si>
    <t>202</t>
  </si>
  <si>
    <t>ZŠ a MŠ U Školské zahrady</t>
  </si>
  <si>
    <t>203</t>
  </si>
  <si>
    <t>ZŠ Na Šutce</t>
  </si>
  <si>
    <t>204</t>
  </si>
  <si>
    <t>ZŠ a MŠ Petra Strozziho</t>
  </si>
  <si>
    <t>206</t>
  </si>
  <si>
    <t>ZŠ a MŠ Lyčkovo nám.</t>
  </si>
  <si>
    <t>207</t>
  </si>
  <si>
    <t xml:space="preserve">ZŠ Palmovka </t>
  </si>
  <si>
    <t>208</t>
  </si>
  <si>
    <t>210</t>
  </si>
  <si>
    <t>ZŠ Žernosecká</t>
  </si>
  <si>
    <t>211</t>
  </si>
  <si>
    <t>ZŠ a MŠ Dolákova</t>
  </si>
  <si>
    <t>212</t>
  </si>
  <si>
    <t>ZŠ Hovorčovická</t>
  </si>
  <si>
    <t>213</t>
  </si>
  <si>
    <t>ZŠ Glowackého</t>
  </si>
  <si>
    <t>214</t>
  </si>
  <si>
    <t>ZŠ "Mazurská" (Svídnická)</t>
  </si>
  <si>
    <t>215</t>
  </si>
  <si>
    <t>ZŠ a MŠ "Ústavní" (Hlivická)</t>
  </si>
  <si>
    <t>216</t>
  </si>
  <si>
    <t>ZŠ Burešova</t>
  </si>
  <si>
    <t>218</t>
  </si>
  <si>
    <t>ZŠ Bohumila Hrabala</t>
  </si>
  <si>
    <t>činnost odboru školství</t>
  </si>
  <si>
    <t>pol. 5169 - nákup služeb j.n.</t>
  </si>
  <si>
    <t>pojištění škol</t>
  </si>
  <si>
    <t xml:space="preserve">3113 - základní školy </t>
  </si>
  <si>
    <t>pol. 5163 - služby peněžních ústavů</t>
  </si>
  <si>
    <t>301</t>
  </si>
  <si>
    <t>Kapitola 05 – zdravotnictví a sociální oblast</t>
  </si>
  <si>
    <t>4329 - soc. péče a pomoc dětem a mládeži j.n.</t>
  </si>
  <si>
    <t>4349 - ost. soc. péče a pomoc ost. skupinám obyvatel.</t>
  </si>
  <si>
    <t>protidrogová prevence</t>
  </si>
  <si>
    <t>3541 - prevence před drogami</t>
  </si>
  <si>
    <t xml:space="preserve"> </t>
  </si>
  <si>
    <t>pol. 5136 - knihy, učební pomůcky a tisk</t>
  </si>
  <si>
    <t>pol. 5194 - věcné dary</t>
  </si>
  <si>
    <t>pol. 5139 - nákup materiálu j.n.</t>
  </si>
  <si>
    <t>pol. 5167 - služby školení a vzdělávání</t>
  </si>
  <si>
    <t>3511 - všeobecná ambulantní péče</t>
  </si>
  <si>
    <t>pol. 5166 - konzultační, poradenské a právní služby</t>
  </si>
  <si>
    <t>3523 - odborné léčebné ústavy</t>
  </si>
  <si>
    <t xml:space="preserve">Gerontologické centrum, Praha 8 (GC) </t>
  </si>
  <si>
    <t>502</t>
  </si>
  <si>
    <t>4378 - terénní programy</t>
  </si>
  <si>
    <t xml:space="preserve">Kapitola 06 – kultura a cestovní ruch </t>
  </si>
  <si>
    <t>0617</t>
  </si>
  <si>
    <t>kulturní dům "KRAKOV"</t>
  </si>
  <si>
    <t xml:space="preserve">3392 - zájmová činnost v kultuře </t>
  </si>
  <si>
    <t>613</t>
  </si>
  <si>
    <t>3311 - divadelní činnost</t>
  </si>
  <si>
    <t>614</t>
  </si>
  <si>
    <t>redakce měsíčníku "Osmička"</t>
  </si>
  <si>
    <t>3349 - záležitosti sděl. prostředků j.n.</t>
  </si>
  <si>
    <t>616</t>
  </si>
  <si>
    <t>sportovní soutěže</t>
  </si>
  <si>
    <t>3421 - využití volného času dětí a mládeže</t>
  </si>
  <si>
    <t>kulturní památky</t>
  </si>
  <si>
    <t>3322 - zachování a obnova kulturních památek</t>
  </si>
  <si>
    <t>občanské záležitosti (vítání občánků, zlaté svatby apod.)</t>
  </si>
  <si>
    <t>3399 - záležitosti kultury, církví a sděl.prostř.j.n.</t>
  </si>
  <si>
    <t>615</t>
  </si>
  <si>
    <t>výstavy</t>
  </si>
  <si>
    <t xml:space="preserve">3317 - výstavní činnost v kultuře </t>
  </si>
  <si>
    <t>3319 - záležitosti kultury j.n.</t>
  </si>
  <si>
    <t>0631</t>
  </si>
  <si>
    <t xml:space="preserve">odbor kancelář starosty ÚMČ </t>
  </si>
  <si>
    <t>3349 - záležitosti sděl.prostředků j.n.</t>
  </si>
  <si>
    <t>620</t>
  </si>
  <si>
    <t>propagace</t>
  </si>
  <si>
    <t>Kapitola 07 – bezpečnost</t>
  </si>
  <si>
    <t>5212 - ochrana obyvatelstva</t>
  </si>
  <si>
    <t>pol. 5137 - drobný hmotný majetek</t>
  </si>
  <si>
    <t xml:space="preserve">pol. 5139 - nákup materiálu j.n.  </t>
  </si>
  <si>
    <t>pol .5164 - nájemné</t>
  </si>
  <si>
    <t>pol. 5171 - opravy a udržování</t>
  </si>
  <si>
    <t>5311 - bezpečnost a veřejný pořádek</t>
  </si>
  <si>
    <t>pol. 5154 - elektrická energie</t>
  </si>
  <si>
    <t>Kapitola 08 – hospodářství</t>
  </si>
  <si>
    <t>0804</t>
  </si>
  <si>
    <t>3639 - komunální služby a územní rozvoj j. n.</t>
  </si>
  <si>
    <t xml:space="preserve">sociální pohřby </t>
  </si>
  <si>
    <t xml:space="preserve">3632 - pohřebnictví </t>
  </si>
  <si>
    <t>Kapitola 09 – vnitřní správa</t>
  </si>
  <si>
    <t>0901</t>
  </si>
  <si>
    <t>odbor kancelář tajemníka ÚMČ</t>
  </si>
  <si>
    <t>6171 - činnost místní správy</t>
  </si>
  <si>
    <t>pol. 5011 - platy zaměstnanců</t>
  </si>
  <si>
    <t>pol. 5021 - ostatní osobní výdaje</t>
  </si>
  <si>
    <t>Fond zaměstnavatele (UZ 00810)</t>
  </si>
  <si>
    <t>pol. 5499 - ostatní neinv.transfery (jubilea)</t>
  </si>
  <si>
    <t>pol. 5024 - odstupné</t>
  </si>
  <si>
    <t>pol. 5031 - povinné pojistné na sociální zabezpečení</t>
  </si>
  <si>
    <t>pol. 5424 - náhrady mezd v době nemoci</t>
  </si>
  <si>
    <t>pol. 5032 - povinné pojistné na zdravotní pojištění</t>
  </si>
  <si>
    <t>pol. 5038 - ost.povinné pojistné hrazené zaměstnavatelem</t>
  </si>
  <si>
    <t xml:space="preserve">pol. 5169 - nákup služeb j.n.  </t>
  </si>
  <si>
    <t>pol. 5499 - ostatní  neinv.transfery obyv.j.n. (os.konta)</t>
  </si>
  <si>
    <t>6112 - zastupitelstva obcí</t>
  </si>
  <si>
    <t>pol. 5023 - odměny členů zastupitelstva</t>
  </si>
  <si>
    <t>pol. 5499 - ostatní neinv.transfery obyv.j.n.(os.konta)</t>
  </si>
  <si>
    <t>pol. 5172 - programové vybavení</t>
  </si>
  <si>
    <t>pol. 5178 - nájemné za nájem s právem koupě</t>
  </si>
  <si>
    <t xml:space="preserve">pol. 5134 - prádlo, oděv, obuv </t>
  </si>
  <si>
    <t>pol. 5142 - realizované kurzovní ztráty</t>
  </si>
  <si>
    <t>pol. 5151 - voda</t>
  </si>
  <si>
    <t>pol. 5152 - pára</t>
  </si>
  <si>
    <t>pol. 5153 - plyn</t>
  </si>
  <si>
    <t>pol. 5156 - pohonné hmoty a maziva</t>
  </si>
  <si>
    <t>pol. 5161 - služby pošty</t>
  </si>
  <si>
    <t>pol. 5162 - služby telekomunikací a radiokomunikací</t>
  </si>
  <si>
    <t>pol. 5169 - nákup služeb j.n.(přísp.na strav.zaměstn.)</t>
  </si>
  <si>
    <t>pol. 5173 - cestovné</t>
  </si>
  <si>
    <t>pol. 5175 - pohoštění</t>
  </si>
  <si>
    <t>pol. 5179 - ostatní nákupy j.n.</t>
  </si>
  <si>
    <t>soudní poplatky</t>
  </si>
  <si>
    <t>pol. 5192 - poskytnuté neinvest. příspěvky a náhrady</t>
  </si>
  <si>
    <t>pol. 5361 - nákup kolků</t>
  </si>
  <si>
    <t>pol. 5362 - platby daní a poplatků (dálniční známky)</t>
  </si>
  <si>
    <t>pol. 5909 - ostatní výdaje</t>
  </si>
  <si>
    <t>Kapitola 10 – pokladní správa</t>
  </si>
  <si>
    <t xml:space="preserve">Běžné výdaje: </t>
  </si>
  <si>
    <t>1003</t>
  </si>
  <si>
    <t>ekonomický odbor ÚMČ</t>
  </si>
  <si>
    <t>bankovní poplatky</t>
  </si>
  <si>
    <t>"povinné ručení" (zákonné pojištění)</t>
  </si>
  <si>
    <t>6320 - pojištění funkčně nespecifikované</t>
  </si>
  <si>
    <t>pol. 5499 - ostatní neinv.transfery obyv.j.n.</t>
  </si>
  <si>
    <t>pol. 5195 - odvody za neplnění povinnosti zaměstnávat</t>
  </si>
  <si>
    <t xml:space="preserve">                 zdravotně postižené</t>
  </si>
  <si>
    <t>pol. 5660 - neinvestiční půjčky obyvatelstvu</t>
  </si>
  <si>
    <t>0931</t>
  </si>
  <si>
    <t>911</t>
  </si>
  <si>
    <t>0922</t>
  </si>
  <si>
    <t>odbor právních služeb ÚMČ</t>
  </si>
  <si>
    <t>odbor kancelář starosty ÚMČ</t>
  </si>
  <si>
    <t>oddělení hospodářské správy</t>
  </si>
  <si>
    <t>0524</t>
  </si>
  <si>
    <t>odbor sociálních věcí ÚMČ</t>
  </si>
  <si>
    <t xml:space="preserve">6310 - obecné příjmy a výdaje z fin.operací </t>
  </si>
  <si>
    <t>1031</t>
  </si>
  <si>
    <t xml:space="preserve">oddělení hospodářské správy </t>
  </si>
  <si>
    <t>odbor správy majetku ÚMČ</t>
  </si>
  <si>
    <t>0824</t>
  </si>
  <si>
    <t>rozpočtu</t>
  </si>
  <si>
    <t>ZŠ a MŠ "Na Slovance"</t>
  </si>
  <si>
    <t>Servisní středisko pro správu</t>
  </si>
  <si>
    <t>3149 - ostatní zařízení související</t>
  </si>
  <si>
    <t>svěřeného majetku (SeS) MČ Praha 8</t>
  </si>
  <si>
    <t xml:space="preserve">           s výchovou a vzděláváním mládeže</t>
  </si>
  <si>
    <t>úklid exkrementů</t>
  </si>
  <si>
    <t>odbor územního rozvoje a výstavby ÚMČ</t>
  </si>
  <si>
    <t>58</t>
  </si>
  <si>
    <t>55</t>
  </si>
  <si>
    <t>Návrh</t>
  </si>
  <si>
    <t>v %</t>
  </si>
  <si>
    <t>(v tis. Kč)</t>
  </si>
  <si>
    <t>zřízených Městskou částí Praha 8</t>
  </si>
  <si>
    <r>
      <t xml:space="preserve"> </t>
    </r>
    <r>
      <rPr>
        <b/>
        <sz val="12"/>
        <rFont val="Arial CE"/>
        <charset val="238"/>
      </rPr>
      <t>Běžné (neinvestiční)  výdaje</t>
    </r>
  </si>
  <si>
    <t>618</t>
  </si>
  <si>
    <t>3419 - ostatní tělovýchovná činnost</t>
  </si>
  <si>
    <t>0417</t>
  </si>
  <si>
    <t>opravy tiskového parku a ostatního HW</t>
  </si>
  <si>
    <t>pol. 5168 - zprac.dat a sl.související  s info a komun.techn.</t>
  </si>
  <si>
    <t>datové linky IP VPN, Internet</t>
  </si>
  <si>
    <t>zprac.dat a služby související s ICT</t>
  </si>
  <si>
    <t>výdaje spojené se zajišt.svateb (ORG58)</t>
  </si>
  <si>
    <t xml:space="preserve">Osmička pro rodinu </t>
  </si>
  <si>
    <t>využití volného času seniorů</t>
  </si>
  <si>
    <t>622</t>
  </si>
  <si>
    <t>zpracování studií a žádostí na projekty financované z fondu EU</t>
  </si>
  <si>
    <t>zimní údržba pěších cest</t>
  </si>
  <si>
    <t>provoz odpadkových košů na psí exkrementy</t>
  </si>
  <si>
    <t xml:space="preserve">           platy a odvody</t>
  </si>
  <si>
    <t xml:space="preserve">          příspěvek na provoz DH</t>
  </si>
  <si>
    <t xml:space="preserve">           anomálie, dvě budovy</t>
  </si>
  <si>
    <t>správa azylových bytů</t>
  </si>
  <si>
    <t>monitoring tisku, tiskové konference, včetně pohoštění a prezentace Prahy 8 v médiích</t>
  </si>
  <si>
    <t>public relations městské části Praha 8</t>
  </si>
  <si>
    <t>divadlo Karla Hackera</t>
  </si>
  <si>
    <t>povodňová komise (zvláštní orgán MČ Praha 8)</t>
  </si>
  <si>
    <t xml:space="preserve">pojištění </t>
  </si>
  <si>
    <t>odbor kultury, sportu, mládeže a památkové péče ÚMČ</t>
  </si>
  <si>
    <r>
      <t xml:space="preserve">pol. 5171 - opravy a udržování </t>
    </r>
    <r>
      <rPr>
        <i/>
        <sz val="11"/>
        <color theme="1"/>
        <rFont val="Calibri"/>
        <family val="2"/>
        <charset val="238"/>
        <scheme val="minor"/>
      </rPr>
      <t>(hardware)</t>
    </r>
  </si>
  <si>
    <t>rozpočet</t>
  </si>
  <si>
    <t>MŠ Korycanská</t>
  </si>
  <si>
    <t>z toho: příspěvek na energie vč. platů topičů, vodné a stočné</t>
  </si>
  <si>
    <t xml:space="preserve">          příspěvek na energie vč. platů topičů, vodné a stočné</t>
  </si>
  <si>
    <t>z toho: příspěvek na energie vč. platů topičů vodné a stočné</t>
  </si>
  <si>
    <t xml:space="preserve"> vlastního hospodaření městské části Praha 8 a příspěvkových právnických osob (organizací)</t>
  </si>
  <si>
    <t>údržba dětských hřišť a sportovišť</t>
  </si>
  <si>
    <t xml:space="preserve">           odpisy</t>
  </si>
  <si>
    <t xml:space="preserve">          odpisy</t>
  </si>
  <si>
    <t xml:space="preserve">           primární prevence</t>
  </si>
  <si>
    <t>SPOD</t>
  </si>
  <si>
    <t>sociální oblast</t>
  </si>
  <si>
    <t>zdravotnictví</t>
  </si>
  <si>
    <t>503</t>
  </si>
  <si>
    <t>4351 - osobní asistence, pečovatelská služba a podpora samostatného bydlení</t>
  </si>
  <si>
    <t>pol. 5169 - nákup služeb j.n.(očkování)</t>
  </si>
  <si>
    <t>analýzy dopravy</t>
  </si>
  <si>
    <t>péče památkové zóny, drobná umělecká díla</t>
  </si>
  <si>
    <t>3326 - poříz., zachov. a obnova hodnot místního kulturního, národ. a histor. povědomí</t>
  </si>
  <si>
    <t>fotokabinky s biometrickými daty</t>
  </si>
  <si>
    <t>cena Eduarda Štorcha</t>
  </si>
  <si>
    <t>projekt "Osmička - úřad vstřícný rodině"</t>
  </si>
  <si>
    <t xml:space="preserve">veřejná zeleň </t>
  </si>
  <si>
    <t>příspěvek - nemoci z povolání</t>
  </si>
  <si>
    <t>odbor životního prostředí ÚMČ</t>
  </si>
  <si>
    <t>na rok 2019</t>
  </si>
  <si>
    <t>analytické a poradenské služby</t>
  </si>
  <si>
    <t>Sociální a ošetřovatelské služby (SOS) v Praze 8</t>
  </si>
  <si>
    <t>dotace na sport (RO č. 1)</t>
  </si>
  <si>
    <t>dotace na volnoč. aktivity dětí a mládeže (RO č. 1)</t>
  </si>
  <si>
    <t xml:space="preserve">          náklady na stravování žáků</t>
  </si>
  <si>
    <t>zóny placeného stání (platební terminály)</t>
  </si>
  <si>
    <t>0911</t>
  </si>
  <si>
    <t xml:space="preserve">odbor informatiky ÚMČ </t>
  </si>
  <si>
    <t xml:space="preserve">kamerové systémy </t>
  </si>
  <si>
    <t>nákup SW a ostatního programového vybavení</t>
  </si>
  <si>
    <t>0525</t>
  </si>
  <si>
    <t>odbor zdravotnictví a sociálních služeb ÚMČ</t>
  </si>
  <si>
    <t>3640 - komunální služby a územní rozvoj j. n.</t>
  </si>
  <si>
    <t>Nová Palmovka - právní služby</t>
  </si>
  <si>
    <t>odbor občansko-správní ÚMČ</t>
  </si>
  <si>
    <t>0906</t>
  </si>
  <si>
    <t>Post Bellum - příběhy našich sousedů</t>
  </si>
  <si>
    <t>trhy</t>
  </si>
  <si>
    <t>na rok 2020</t>
  </si>
  <si>
    <t>2020/2019</t>
  </si>
  <si>
    <t xml:space="preserve"> odbor evropských fondů ÚMČ</t>
  </si>
  <si>
    <t>0127</t>
  </si>
  <si>
    <t>terénní programy</t>
  </si>
  <si>
    <t>Odbor bezpečnosti a krizového řízení</t>
  </si>
  <si>
    <t>0726</t>
  </si>
  <si>
    <t>odbor evropských fondů ÚMČ</t>
  </si>
  <si>
    <t>0927</t>
  </si>
  <si>
    <t>právní služby, poskytnuté náhrady, sankce</t>
  </si>
  <si>
    <t>neinvestiční transfery (dotace)</t>
  </si>
  <si>
    <t>0427</t>
  </si>
  <si>
    <t>navýšení kapacity zákl. vzdělání za účelem soc. inkluze ZŠ Pernerova</t>
  </si>
  <si>
    <t>refundace</t>
  </si>
  <si>
    <t>pol. 5029 - ostatní platby za provedenou práci j.n.</t>
  </si>
  <si>
    <t>Čistá osmička</t>
  </si>
  <si>
    <t>2212 - silnice údržba</t>
  </si>
  <si>
    <t>zpracování studií a strategických vizí</t>
  </si>
  <si>
    <t xml:space="preserve">       telefonní paušály, Městská policie HMP</t>
  </si>
  <si>
    <t xml:space="preserve">      JDH (jednotka dobrovolných hasičů)</t>
  </si>
  <si>
    <t xml:space="preserve">      odstranění sloupů hlásné služby</t>
  </si>
  <si>
    <t xml:space="preserve">         služby telekomunikací </t>
  </si>
  <si>
    <t xml:space="preserve">         dar</t>
  </si>
  <si>
    <t xml:space="preserve">         nákup služeb j.n.</t>
  </si>
  <si>
    <t xml:space="preserve">         nákup materiálu j.n.  </t>
  </si>
  <si>
    <t xml:space="preserve">         opravy a udržování</t>
  </si>
  <si>
    <t xml:space="preserve">        činnost odboru </t>
  </si>
  <si>
    <t xml:space="preserve">Příloha č. 3 </t>
  </si>
  <si>
    <t>Návrh Rozpočtu městské části Praha 8 na rok 2020</t>
  </si>
  <si>
    <t>oddělení plánování a rozvoje</t>
  </si>
  <si>
    <t>str.1/14</t>
  </si>
  <si>
    <t>str.2/14</t>
  </si>
  <si>
    <t>str.3/14</t>
  </si>
  <si>
    <t>str.4/14</t>
  </si>
  <si>
    <t>str.5/14</t>
  </si>
  <si>
    <t>str.6/14</t>
  </si>
  <si>
    <t>str.7/14</t>
  </si>
  <si>
    <t>str.8/14</t>
  </si>
  <si>
    <t>str.9/14</t>
  </si>
  <si>
    <t>str.10/14</t>
  </si>
  <si>
    <t>str.11/14</t>
  </si>
  <si>
    <t>str.12/14</t>
  </si>
  <si>
    <t>str.13/14</t>
  </si>
  <si>
    <t>str.14/14</t>
  </si>
  <si>
    <t>kulturní dům "LÁDVÍ"</t>
  </si>
  <si>
    <t>ost. kulturní činnost</t>
  </si>
  <si>
    <t>mobilní kluziště</t>
  </si>
  <si>
    <t xml:space="preserve">Nová Palmovka BV </t>
  </si>
  <si>
    <t>elektrická energie (veřejné osvětlení parkoviště Nekvasilova)</t>
  </si>
  <si>
    <t xml:space="preserve">konzultační, poradenská a organiz. činnost </t>
  </si>
  <si>
    <t>ze dne 13. května 2020</t>
  </si>
  <si>
    <t>Zastupitelstva městské části Praha 8</t>
  </si>
  <si>
    <t xml:space="preserve">Návrh </t>
  </si>
  <si>
    <t>usnesení č. Usn ZMC 006/2020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</si>
</sst>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 CE"/>
      <charset val="238"/>
    </font>
    <font>
      <sz val="10"/>
      <color rgb="FFFF0000"/>
      <name val="Arial CE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i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i/>
      <sz val="10"/>
      <name val="Arial CE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85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4" fillId="0" borderId="38" xfId="0" applyFont="1" applyBorder="1"/>
    <xf numFmtId="0" fontId="1" fillId="0" borderId="0" xfId="1"/>
    <xf numFmtId="0" fontId="6" fillId="0" borderId="1" xfId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2" xfId="1" applyFont="1" applyBorder="1"/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49" fontId="6" fillId="0" borderId="5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9" fontId="4" fillId="0" borderId="16" xfId="0" applyNumberFormat="1" applyFont="1" applyBorder="1"/>
    <xf numFmtId="0" fontId="2" fillId="0" borderId="37" xfId="0" applyFont="1" applyBorder="1"/>
    <xf numFmtId="49" fontId="4" fillId="0" borderId="10" xfId="0" applyNumberFormat="1" applyFont="1" applyBorder="1"/>
    <xf numFmtId="0" fontId="4" fillId="0" borderId="0" xfId="1" applyFont="1" applyAlignment="1">
      <alignment horizontal="left"/>
    </xf>
    <xf numFmtId="0" fontId="5" fillId="0" borderId="0" xfId="1" applyFont="1"/>
    <xf numFmtId="0" fontId="6" fillId="0" borderId="31" xfId="1" applyFont="1" applyBorder="1" applyAlignment="1">
      <alignment horizontal="center"/>
    </xf>
    <xf numFmtId="0" fontId="6" fillId="0" borderId="2" xfId="0" applyFont="1" applyBorder="1"/>
    <xf numFmtId="0" fontId="4" fillId="0" borderId="45" xfId="0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0" xfId="0" applyFont="1"/>
    <xf numFmtId="0" fontId="3" fillId="0" borderId="2" xfId="0" applyFont="1" applyBorder="1"/>
    <xf numFmtId="0" fontId="15" fillId="0" borderId="0" xfId="0" applyFont="1"/>
    <xf numFmtId="0" fontId="13" fillId="0" borderId="0" xfId="0" applyFont="1"/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Border="1"/>
    <xf numFmtId="0" fontId="17" fillId="0" borderId="5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49" fontId="17" fillId="0" borderId="8" xfId="0" applyNumberFormat="1" applyFont="1" applyBorder="1" applyAlignment="1">
      <alignment horizontal="center"/>
    </xf>
    <xf numFmtId="0" fontId="13" fillId="0" borderId="11" xfId="0" applyFont="1" applyBorder="1"/>
    <xf numFmtId="49" fontId="15" fillId="0" borderId="0" xfId="0" applyNumberFormat="1" applyFont="1" applyAlignment="1">
      <alignment horizontal="center"/>
    </xf>
    <xf numFmtId="49" fontId="9" fillId="0" borderId="0" xfId="0" applyNumberFormat="1" applyFont="1" applyAlignment="1">
      <alignment horizontal="left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0" fontId="1" fillId="0" borderId="21" xfId="0" applyFont="1" applyBorder="1"/>
    <xf numFmtId="0" fontId="18" fillId="0" borderId="21" xfId="0" applyFont="1" applyBorder="1"/>
    <xf numFmtId="49" fontId="1" fillId="0" borderId="21" xfId="0" applyNumberFormat="1" applyFont="1" applyBorder="1" applyAlignment="1">
      <alignment horizontal="center"/>
    </xf>
    <xf numFmtId="0" fontId="18" fillId="0" borderId="21" xfId="0" applyFont="1" applyBorder="1" applyAlignment="1">
      <alignment horizontal="left"/>
    </xf>
    <xf numFmtId="0" fontId="6" fillId="0" borderId="23" xfId="0" applyFont="1" applyBorder="1"/>
    <xf numFmtId="0" fontId="18" fillId="0" borderId="22" xfId="0" applyFont="1" applyBorder="1"/>
    <xf numFmtId="49" fontId="1" fillId="0" borderId="20" xfId="0" applyNumberFormat="1" applyFont="1" applyBorder="1" applyAlignment="1">
      <alignment horizontal="left"/>
    </xf>
    <xf numFmtId="0" fontId="7" fillId="0" borderId="22" xfId="0" applyFont="1" applyBorder="1"/>
    <xf numFmtId="0" fontId="18" fillId="0" borderId="22" xfId="0" applyFont="1" applyBorder="1" applyAlignment="1">
      <alignment horizontal="left"/>
    </xf>
    <xf numFmtId="0" fontId="7" fillId="0" borderId="20" xfId="0" applyFont="1" applyBorder="1"/>
    <xf numFmtId="0" fontId="7" fillId="0" borderId="21" xfId="0" applyFont="1" applyBorder="1"/>
    <xf numFmtId="0" fontId="6" fillId="0" borderId="17" xfId="0" applyFont="1" applyBorder="1"/>
    <xf numFmtId="49" fontId="6" fillId="0" borderId="9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8" fillId="0" borderId="15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0" xfId="2"/>
    <xf numFmtId="3" fontId="2" fillId="0" borderId="27" xfId="0" applyNumberFormat="1" applyFont="1" applyBorder="1"/>
    <xf numFmtId="0" fontId="1" fillId="0" borderId="17" xfId="2" applyBorder="1"/>
    <xf numFmtId="0" fontId="1" fillId="0" borderId="21" xfId="2" applyBorder="1"/>
    <xf numFmtId="0" fontId="7" fillId="0" borderId="21" xfId="2" applyFont="1" applyBorder="1" applyAlignment="1">
      <alignment horizontal="left"/>
    </xf>
    <xf numFmtId="3" fontId="7" fillId="0" borderId="21" xfId="2" applyNumberFormat="1" applyFont="1" applyBorder="1"/>
    <xf numFmtId="0" fontId="4" fillId="0" borderId="45" xfId="0" applyFont="1" applyBorder="1"/>
    <xf numFmtId="49" fontId="6" fillId="0" borderId="9" xfId="2" applyNumberFormat="1" applyFont="1" applyBorder="1" applyAlignment="1">
      <alignment horizontal="center"/>
    </xf>
    <xf numFmtId="0" fontId="6" fillId="0" borderId="16" xfId="2" applyFont="1" applyBorder="1" applyAlignment="1">
      <alignment horizontal="right"/>
    </xf>
    <xf numFmtId="0" fontId="3" fillId="0" borderId="21" xfId="2" applyFont="1" applyBorder="1"/>
    <xf numFmtId="49" fontId="3" fillId="0" borderId="12" xfId="2" applyNumberFormat="1" applyFont="1" applyBorder="1" applyAlignment="1">
      <alignment horizontal="center"/>
    </xf>
    <xf numFmtId="0" fontId="3" fillId="0" borderId="14" xfId="2" applyFont="1" applyBorder="1"/>
    <xf numFmtId="49" fontId="7" fillId="0" borderId="12" xfId="2" applyNumberFormat="1" applyFont="1" applyBorder="1" applyAlignment="1">
      <alignment horizontal="center"/>
    </xf>
    <xf numFmtId="0" fontId="1" fillId="0" borderId="12" xfId="2" applyBorder="1"/>
    <xf numFmtId="49" fontId="7" fillId="0" borderId="9" xfId="2" applyNumberFormat="1" applyFont="1" applyBorder="1" applyAlignment="1">
      <alignment horizontal="center"/>
    </xf>
    <xf numFmtId="0" fontId="7" fillId="0" borderId="17" xfId="2" applyFont="1" applyBorder="1"/>
    <xf numFmtId="49" fontId="3" fillId="0" borderId="21" xfId="2" applyNumberFormat="1" applyFont="1" applyBorder="1" applyAlignment="1">
      <alignment horizontal="left"/>
    </xf>
    <xf numFmtId="0" fontId="3" fillId="0" borderId="21" xfId="2" applyFont="1" applyBorder="1" applyAlignment="1">
      <alignment horizontal="left"/>
    </xf>
    <xf numFmtId="0" fontId="3" fillId="0" borderId="22" xfId="2" applyFont="1" applyBorder="1"/>
    <xf numFmtId="49" fontId="3" fillId="0" borderId="16" xfId="2" applyNumberFormat="1" applyFont="1" applyBorder="1" applyAlignment="1">
      <alignment horizontal="left"/>
    </xf>
    <xf numFmtId="0" fontId="3" fillId="0" borderId="11" xfId="2" applyFont="1" applyBorder="1" applyAlignment="1">
      <alignment horizontal="left"/>
    </xf>
    <xf numFmtId="49" fontId="6" fillId="0" borderId="12" xfId="2" applyNumberFormat="1" applyFont="1" applyBorder="1" applyAlignment="1">
      <alignment horizontal="center"/>
    </xf>
    <xf numFmtId="0" fontId="6" fillId="0" borderId="17" xfId="2" applyFont="1" applyBorder="1"/>
    <xf numFmtId="0" fontId="3" fillId="0" borderId="20" xfId="2" applyFont="1" applyBorder="1"/>
    <xf numFmtId="0" fontId="6" fillId="0" borderId="22" xfId="2" applyFont="1" applyBorder="1"/>
    <xf numFmtId="49" fontId="19" fillId="0" borderId="21" xfId="2" applyNumberFormat="1" applyFont="1" applyBorder="1" applyAlignment="1">
      <alignment horizontal="center"/>
    </xf>
    <xf numFmtId="0" fontId="4" fillId="0" borderId="38" xfId="2" applyFont="1" applyBorder="1"/>
    <xf numFmtId="49" fontId="6" fillId="0" borderId="15" xfId="2" applyNumberFormat="1" applyFont="1" applyBorder="1" applyAlignment="1">
      <alignment horizontal="center"/>
    </xf>
    <xf numFmtId="49" fontId="6" fillId="0" borderId="14" xfId="2" applyNumberFormat="1" applyFont="1" applyBorder="1" applyAlignment="1">
      <alignment horizontal="left"/>
    </xf>
    <xf numFmtId="0" fontId="6" fillId="0" borderId="14" xfId="2" applyFont="1" applyBorder="1" applyAlignment="1">
      <alignment horizontal="left"/>
    </xf>
    <xf numFmtId="0" fontId="3" fillId="0" borderId="13" xfId="2" applyFont="1" applyBorder="1"/>
    <xf numFmtId="3" fontId="2" fillId="0" borderId="27" xfId="2" applyNumberFormat="1" applyFont="1" applyBorder="1"/>
    <xf numFmtId="0" fontId="6" fillId="0" borderId="21" xfId="2" applyFont="1" applyBorder="1"/>
    <xf numFmtId="0" fontId="4" fillId="0" borderId="0" xfId="2" applyFont="1"/>
    <xf numFmtId="0" fontId="6" fillId="0" borderId="21" xfId="0" applyFont="1" applyBorder="1"/>
    <xf numFmtId="49" fontId="3" fillId="0" borderId="21" xfId="2" applyNumberFormat="1" applyFont="1" applyBorder="1"/>
    <xf numFmtId="49" fontId="3" fillId="0" borderId="21" xfId="2" applyNumberFormat="1" applyFont="1" applyBorder="1" applyAlignment="1">
      <alignment horizontal="center"/>
    </xf>
    <xf numFmtId="49" fontId="6" fillId="0" borderId="21" xfId="2" applyNumberFormat="1" applyFont="1" applyBorder="1" applyAlignment="1">
      <alignment horizontal="left"/>
    </xf>
    <xf numFmtId="0" fontId="3" fillId="0" borderId="21" xfId="2" applyFont="1" applyBorder="1" applyAlignment="1">
      <alignment horizontal="center"/>
    </xf>
    <xf numFmtId="0" fontId="6" fillId="0" borderId="21" xfId="2" applyFont="1" applyBorder="1" applyAlignment="1">
      <alignment horizontal="left"/>
    </xf>
    <xf numFmtId="0" fontId="3" fillId="0" borderId="16" xfId="1" applyFont="1" applyBorder="1"/>
    <xf numFmtId="0" fontId="4" fillId="0" borderId="9" xfId="1" applyFont="1" applyBorder="1" applyAlignment="1">
      <alignment horizontal="left"/>
    </xf>
    <xf numFmtId="49" fontId="3" fillId="0" borderId="23" xfId="2" applyNumberFormat="1" applyFont="1" applyBorder="1" applyAlignment="1">
      <alignment horizontal="center"/>
    </xf>
    <xf numFmtId="49" fontId="3" fillId="0" borderId="20" xfId="2" applyNumberFormat="1" applyFont="1" applyBorder="1" applyAlignment="1">
      <alignment horizontal="left"/>
    </xf>
    <xf numFmtId="0" fontId="6" fillId="0" borderId="18" xfId="2" applyFont="1" applyBorder="1" applyAlignment="1">
      <alignment horizontal="left"/>
    </xf>
    <xf numFmtId="0" fontId="3" fillId="0" borderId="12" xfId="2" applyFont="1" applyBorder="1"/>
    <xf numFmtId="0" fontId="13" fillId="0" borderId="45" xfId="0" applyFont="1" applyBorder="1"/>
    <xf numFmtId="0" fontId="13" fillId="0" borderId="10" xfId="0" applyFont="1" applyBorder="1"/>
    <xf numFmtId="49" fontId="17" fillId="0" borderId="16" xfId="0" applyNumberFormat="1" applyFont="1" applyBorder="1"/>
    <xf numFmtId="0" fontId="2" fillId="0" borderId="9" xfId="2" applyFont="1" applyBorder="1" applyAlignment="1">
      <alignment horizontal="left"/>
    </xf>
    <xf numFmtId="0" fontId="2" fillId="0" borderId="10" xfId="2" applyFont="1" applyBorder="1" applyAlignment="1">
      <alignment horizontal="center"/>
    </xf>
    <xf numFmtId="0" fontId="1" fillId="0" borderId="18" xfId="2" applyBorder="1"/>
    <xf numFmtId="0" fontId="1" fillId="0" borderId="20" xfId="2" applyBorder="1"/>
    <xf numFmtId="49" fontId="1" fillId="0" borderId="12" xfId="2" applyNumberFormat="1" applyBorder="1" applyAlignment="1">
      <alignment horizontal="center"/>
    </xf>
    <xf numFmtId="49" fontId="2" fillId="0" borderId="25" xfId="2" applyNumberFormat="1" applyFont="1" applyBorder="1" applyAlignment="1">
      <alignment horizontal="left"/>
    </xf>
    <xf numFmtId="0" fontId="2" fillId="0" borderId="26" xfId="2" applyFont="1" applyBorder="1"/>
    <xf numFmtId="0" fontId="2" fillId="0" borderId="27" xfId="2" applyFont="1" applyBorder="1"/>
    <xf numFmtId="0" fontId="0" fillId="2" borderId="0" xfId="0" applyFill="1"/>
    <xf numFmtId="3" fontId="1" fillId="0" borderId="21" xfId="2" applyNumberFormat="1" applyBorder="1"/>
    <xf numFmtId="0" fontId="18" fillId="0" borderId="17" xfId="2" applyFont="1" applyBorder="1"/>
    <xf numFmtId="49" fontId="3" fillId="0" borderId="17" xfId="2" applyNumberFormat="1" applyFont="1" applyBorder="1" applyAlignment="1">
      <alignment horizontal="left"/>
    </xf>
    <xf numFmtId="49" fontId="1" fillId="0" borderId="9" xfId="2" applyNumberFormat="1" applyBorder="1" applyAlignment="1">
      <alignment horizontal="center"/>
    </xf>
    <xf numFmtId="0" fontId="21" fillId="0" borderId="0" xfId="0" applyFont="1"/>
    <xf numFmtId="0" fontId="23" fillId="0" borderId="0" xfId="0" applyFont="1"/>
    <xf numFmtId="49" fontId="3" fillId="2" borderId="12" xfId="2" applyNumberFormat="1" applyFont="1" applyFill="1" applyBorder="1" applyAlignment="1">
      <alignment horizontal="center"/>
    </xf>
    <xf numFmtId="0" fontId="3" fillId="2" borderId="21" xfId="2" applyFont="1" applyFill="1" applyBorder="1" applyAlignment="1">
      <alignment horizontal="left"/>
    </xf>
    <xf numFmtId="3" fontId="18" fillId="2" borderId="21" xfId="0" applyNumberFormat="1" applyFont="1" applyFill="1" applyBorder="1"/>
    <xf numFmtId="0" fontId="0" fillId="2" borderId="12" xfId="0" applyFill="1" applyBorder="1"/>
    <xf numFmtId="0" fontId="3" fillId="0" borderId="0" xfId="2" applyFont="1"/>
    <xf numFmtId="0" fontId="7" fillId="0" borderId="16" xfId="0" applyFont="1" applyBorder="1"/>
    <xf numFmtId="0" fontId="4" fillId="0" borderId="45" xfId="1" applyFont="1" applyBorder="1"/>
    <xf numFmtId="0" fontId="1" fillId="0" borderId="11" xfId="1" applyBorder="1"/>
    <xf numFmtId="3" fontId="7" fillId="2" borderId="21" xfId="2" applyNumberFormat="1" applyFont="1" applyFill="1" applyBorder="1"/>
    <xf numFmtId="3" fontId="1" fillId="2" borderId="21" xfId="2" applyNumberFormat="1" applyFill="1" applyBorder="1"/>
    <xf numFmtId="0" fontId="14" fillId="0" borderId="16" xfId="0" applyFont="1" applyBorder="1"/>
    <xf numFmtId="3" fontId="7" fillId="2" borderId="21" xfId="0" applyNumberFormat="1" applyFont="1" applyFill="1" applyBorder="1"/>
    <xf numFmtId="49" fontId="3" fillId="0" borderId="13" xfId="2" applyNumberFormat="1" applyFont="1" applyBorder="1" applyAlignment="1">
      <alignment horizontal="center"/>
    </xf>
    <xf numFmtId="3" fontId="2" fillId="2" borderId="27" xfId="2" applyNumberFormat="1" applyFont="1" applyFill="1" applyBorder="1"/>
    <xf numFmtId="0" fontId="14" fillId="0" borderId="33" xfId="0" applyFont="1" applyBorder="1"/>
    <xf numFmtId="0" fontId="0" fillId="0" borderId="42" xfId="0" applyBorder="1"/>
    <xf numFmtId="0" fontId="13" fillId="0" borderId="4" xfId="0" applyFont="1" applyBorder="1" applyAlignment="1">
      <alignment horizontal="left"/>
    </xf>
    <xf numFmtId="0" fontId="13" fillId="0" borderId="16" xfId="0" applyFont="1" applyBorder="1" applyAlignment="1">
      <alignment horizontal="center"/>
    </xf>
    <xf numFmtId="49" fontId="13" fillId="0" borderId="24" xfId="0" applyNumberFormat="1" applyFont="1" applyBorder="1"/>
    <xf numFmtId="0" fontId="9" fillId="0" borderId="21" xfId="0" applyFont="1" applyBorder="1"/>
    <xf numFmtId="0" fontId="4" fillId="0" borderId="9" xfId="0" applyFont="1" applyBorder="1" applyAlignment="1">
      <alignment horizontal="center"/>
    </xf>
    <xf numFmtId="0" fontId="24" fillId="0" borderId="16" xfId="0" applyFont="1" applyBorder="1"/>
    <xf numFmtId="0" fontId="1" fillId="0" borderId="2" xfId="0" applyFont="1" applyBorder="1"/>
    <xf numFmtId="3" fontId="4" fillId="0" borderId="37" xfId="2" applyNumberFormat="1" applyFont="1" applyBorder="1"/>
    <xf numFmtId="0" fontId="25" fillId="0" borderId="33" xfId="0" applyFont="1" applyBorder="1"/>
    <xf numFmtId="0" fontId="23" fillId="0" borderId="34" xfId="0" applyFont="1" applyBorder="1"/>
    <xf numFmtId="3" fontId="1" fillId="0" borderId="14" xfId="2" applyNumberFormat="1" applyBorder="1"/>
    <xf numFmtId="0" fontId="1" fillId="2" borderId="21" xfId="0" applyFont="1" applyFill="1" applyBorder="1"/>
    <xf numFmtId="0" fontId="0" fillId="0" borderId="0" xfId="0" applyAlignment="1">
      <alignment horizontal="right"/>
    </xf>
    <xf numFmtId="0" fontId="3" fillId="0" borderId="46" xfId="2" applyFont="1" applyBorder="1"/>
    <xf numFmtId="0" fontId="1" fillId="0" borderId="21" xfId="2" applyBorder="1" applyAlignment="1">
      <alignment vertical="center"/>
    </xf>
    <xf numFmtId="3" fontId="1" fillId="0" borderId="14" xfId="2" applyNumberFormat="1" applyBorder="1" applyAlignment="1">
      <alignment vertical="center"/>
    </xf>
    <xf numFmtId="0" fontId="9" fillId="2" borderId="21" xfId="0" applyFont="1" applyFill="1" applyBorder="1"/>
    <xf numFmtId="49" fontId="1" fillId="0" borderId="20" xfId="2" applyNumberForma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4" fillId="0" borderId="21" xfId="0" applyFont="1" applyBorder="1"/>
    <xf numFmtId="49" fontId="17" fillId="0" borderId="9" xfId="0" applyNumberFormat="1" applyFont="1" applyBorder="1" applyAlignment="1">
      <alignment horizontal="center"/>
    </xf>
    <xf numFmtId="0" fontId="17" fillId="0" borderId="23" xfId="0" applyFont="1" applyBorder="1"/>
    <xf numFmtId="0" fontId="17" fillId="0" borderId="13" xfId="0" applyFont="1" applyBorder="1"/>
    <xf numFmtId="49" fontId="17" fillId="0" borderId="12" xfId="0" applyNumberFormat="1" applyFont="1" applyBorder="1" applyAlignment="1">
      <alignment horizontal="center"/>
    </xf>
    <xf numFmtId="49" fontId="17" fillId="0" borderId="15" xfId="0" applyNumberFormat="1" applyFont="1" applyBorder="1" applyAlignment="1">
      <alignment horizontal="center"/>
    </xf>
    <xf numFmtId="49" fontId="17" fillId="0" borderId="14" xfId="0" applyNumberFormat="1" applyFont="1" applyBorder="1" applyAlignment="1">
      <alignment horizontal="left"/>
    </xf>
    <xf numFmtId="0" fontId="9" fillId="0" borderId="23" xfId="0" applyFont="1" applyBorder="1"/>
    <xf numFmtId="0" fontId="9" fillId="2" borderId="21" xfId="0" applyFont="1" applyFill="1" applyBorder="1" applyAlignment="1">
      <alignment horizontal="left"/>
    </xf>
    <xf numFmtId="0" fontId="9" fillId="0" borderId="15" xfId="0" applyFont="1" applyBorder="1"/>
    <xf numFmtId="0" fontId="9" fillId="0" borderId="14" xfId="0" applyFont="1" applyBorder="1"/>
    <xf numFmtId="0" fontId="12" fillId="2" borderId="21" xfId="0" applyFont="1" applyFill="1" applyBorder="1" applyAlignment="1">
      <alignment vertical="center"/>
    </xf>
    <xf numFmtId="0" fontId="12" fillId="0" borderId="21" xfId="0" applyFont="1" applyBorder="1"/>
    <xf numFmtId="49" fontId="18" fillId="0" borderId="20" xfId="0" applyNumberFormat="1" applyFont="1" applyBorder="1" applyAlignment="1">
      <alignment horizontal="center"/>
    </xf>
    <xf numFmtId="49" fontId="18" fillId="0" borderId="20" xfId="0" applyNumberFormat="1" applyFont="1" applyBorder="1" applyAlignment="1">
      <alignment horizontal="left"/>
    </xf>
    <xf numFmtId="0" fontId="18" fillId="0" borderId="14" xfId="0" applyFont="1" applyBorder="1"/>
    <xf numFmtId="0" fontId="18" fillId="0" borderId="16" xfId="0" applyFont="1" applyBorder="1"/>
    <xf numFmtId="0" fontId="12" fillId="0" borderId="21" xfId="0" applyFont="1" applyBorder="1" applyAlignment="1">
      <alignment horizontal="left"/>
    </xf>
    <xf numFmtId="0" fontId="12" fillId="0" borderId="22" xfId="0" applyFont="1" applyBorder="1"/>
    <xf numFmtId="49" fontId="18" fillId="0" borderId="12" xfId="0" applyNumberFormat="1" applyFont="1" applyBorder="1" applyAlignment="1">
      <alignment horizontal="center"/>
    </xf>
    <xf numFmtId="49" fontId="18" fillId="0" borderId="21" xfId="0" applyNumberFormat="1" applyFont="1" applyBorder="1" applyAlignment="1">
      <alignment horizontal="left"/>
    </xf>
    <xf numFmtId="0" fontId="18" fillId="0" borderId="17" xfId="0" applyFont="1" applyBorder="1"/>
    <xf numFmtId="49" fontId="18" fillId="0" borderId="14" xfId="0" applyNumberFormat="1" applyFont="1" applyBorder="1" applyAlignment="1">
      <alignment horizontal="left"/>
    </xf>
    <xf numFmtId="0" fontId="16" fillId="0" borderId="0" xfId="0" applyFont="1"/>
    <xf numFmtId="0" fontId="1" fillId="0" borderId="20" xfId="0" applyFont="1" applyBorder="1"/>
    <xf numFmtId="0" fontId="9" fillId="0" borderId="23" xfId="0" applyFont="1" applyBorder="1" applyAlignment="1">
      <alignment horizontal="left"/>
    </xf>
    <xf numFmtId="0" fontId="12" fillId="2" borderId="16" xfId="0" applyFont="1" applyFill="1" applyBorder="1" applyAlignment="1">
      <alignment vertical="center"/>
    </xf>
    <xf numFmtId="49" fontId="9" fillId="0" borderId="23" xfId="0" applyNumberFormat="1" applyFont="1" applyBorder="1"/>
    <xf numFmtId="3" fontId="23" fillId="0" borderId="0" xfId="0" applyNumberFormat="1" applyFont="1"/>
    <xf numFmtId="0" fontId="1" fillId="2" borderId="22" xfId="2" applyFill="1" applyBorder="1"/>
    <xf numFmtId="0" fontId="18" fillId="2" borderId="22" xfId="0" applyFont="1" applyFill="1" applyBorder="1"/>
    <xf numFmtId="0" fontId="1" fillId="2" borderId="20" xfId="0" applyFont="1" applyFill="1" applyBorder="1" applyAlignment="1">
      <alignment horizontal="left"/>
    </xf>
    <xf numFmtId="0" fontId="18" fillId="2" borderId="21" xfId="0" applyFont="1" applyFill="1" applyBorder="1"/>
    <xf numFmtId="0" fontId="1" fillId="2" borderId="21" xfId="0" applyFont="1" applyFill="1" applyBorder="1" applyAlignment="1">
      <alignment horizontal="left"/>
    </xf>
    <xf numFmtId="0" fontId="18" fillId="2" borderId="21" xfId="0" applyFont="1" applyFill="1" applyBorder="1" applyAlignment="1">
      <alignment horizontal="left"/>
    </xf>
    <xf numFmtId="0" fontId="1" fillId="2" borderId="20" xfId="0" applyFont="1" applyFill="1" applyBorder="1"/>
    <xf numFmtId="0" fontId="1" fillId="2" borderId="20" xfId="0" applyFont="1" applyFill="1" applyBorder="1" applyAlignment="1">
      <alignment horizontal="left" wrapText="1"/>
    </xf>
    <xf numFmtId="0" fontId="1" fillId="0" borderId="18" xfId="0" applyFont="1" applyBorder="1"/>
    <xf numFmtId="49" fontId="1" fillId="0" borderId="21" xfId="0" applyNumberFormat="1" applyFont="1" applyBorder="1"/>
    <xf numFmtId="0" fontId="1" fillId="2" borderId="16" xfId="0" applyFont="1" applyFill="1" applyBorder="1"/>
    <xf numFmtId="0" fontId="1" fillId="0" borderId="21" xfId="0" applyFont="1" applyBorder="1" applyAlignment="1">
      <alignment wrapText="1"/>
    </xf>
    <xf numFmtId="0" fontId="18" fillId="2" borderId="14" xfId="0" applyFont="1" applyFill="1" applyBorder="1"/>
    <xf numFmtId="0" fontId="18" fillId="2" borderId="16" xfId="0" applyFont="1" applyFill="1" applyBorder="1"/>
    <xf numFmtId="0" fontId="12" fillId="2" borderId="22" xfId="0" applyFont="1" applyFill="1" applyBorder="1"/>
    <xf numFmtId="3" fontId="12" fillId="2" borderId="21" xfId="0" applyNumberFormat="1" applyFont="1" applyFill="1" applyBorder="1"/>
    <xf numFmtId="3" fontId="4" fillId="2" borderId="27" xfId="0" applyNumberFormat="1" applyFont="1" applyFill="1" applyBorder="1"/>
    <xf numFmtId="0" fontId="3" fillId="0" borderId="21" xfId="2" applyFont="1" applyBorder="1" applyAlignment="1">
      <alignment horizontal="left" wrapText="1"/>
    </xf>
    <xf numFmtId="49" fontId="18" fillId="2" borderId="20" xfId="0" applyNumberFormat="1" applyFont="1" applyFill="1" applyBorder="1" applyAlignment="1">
      <alignment horizontal="center"/>
    </xf>
    <xf numFmtId="3" fontId="7" fillId="0" borderId="21" xfId="0" applyNumberFormat="1" applyFont="1" applyBorder="1"/>
    <xf numFmtId="3" fontId="7" fillId="0" borderId="21" xfId="2" applyNumberFormat="1" applyFont="1" applyBorder="1" applyAlignment="1">
      <alignment horizontal="right"/>
    </xf>
    <xf numFmtId="49" fontId="13" fillId="0" borderId="53" xfId="0" applyNumberFormat="1" applyFont="1" applyBorder="1" applyAlignment="1">
      <alignment horizontal="left"/>
    </xf>
    <xf numFmtId="0" fontId="13" fillId="0" borderId="34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49" fontId="13" fillId="0" borderId="34" xfId="0" applyNumberFormat="1" applyFont="1" applyBorder="1"/>
    <xf numFmtId="0" fontId="0" fillId="0" borderId="33" xfId="0" applyBorder="1"/>
    <xf numFmtId="3" fontId="9" fillId="0" borderId="20" xfId="0" applyNumberFormat="1" applyFont="1" applyBorder="1"/>
    <xf numFmtId="49" fontId="7" fillId="2" borderId="12" xfId="0" applyNumberFormat="1" applyFont="1" applyFill="1" applyBorder="1" applyAlignment="1">
      <alignment horizontal="center"/>
    </xf>
    <xf numFmtId="0" fontId="7" fillId="2" borderId="14" xfId="2" applyFont="1" applyFill="1" applyBorder="1" applyAlignment="1">
      <alignment horizontal="left"/>
    </xf>
    <xf numFmtId="0" fontId="7" fillId="2" borderId="22" xfId="0" applyFont="1" applyFill="1" applyBorder="1"/>
    <xf numFmtId="0" fontId="18" fillId="2" borderId="14" xfId="2" applyFont="1" applyFill="1" applyBorder="1" applyAlignment="1">
      <alignment horizontal="left"/>
    </xf>
    <xf numFmtId="0" fontId="12" fillId="2" borderId="21" xfId="0" applyFont="1" applyFill="1" applyBorder="1"/>
    <xf numFmtId="3" fontId="0" fillId="0" borderId="0" xfId="0" applyNumberFormat="1"/>
    <xf numFmtId="0" fontId="17" fillId="2" borderId="8" xfId="0" applyFont="1" applyFill="1" applyBorder="1" applyAlignment="1">
      <alignment horizontal="center"/>
    </xf>
    <xf numFmtId="3" fontId="6" fillId="2" borderId="21" xfId="2" applyNumberFormat="1" applyFont="1" applyFill="1" applyBorder="1"/>
    <xf numFmtId="0" fontId="18" fillId="2" borderId="17" xfId="0" applyFont="1" applyFill="1" applyBorder="1"/>
    <xf numFmtId="3" fontId="9" fillId="2" borderId="20" xfId="0" applyNumberFormat="1" applyFont="1" applyFill="1" applyBorder="1"/>
    <xf numFmtId="3" fontId="1" fillId="2" borderId="14" xfId="2" applyNumberFormat="1" applyFill="1" applyBorder="1"/>
    <xf numFmtId="0" fontId="1" fillId="0" borderId="14" xfId="0" applyFont="1" applyBorder="1"/>
    <xf numFmtId="0" fontId="1" fillId="0" borderId="15" xfId="0" applyFont="1" applyBorder="1"/>
    <xf numFmtId="3" fontId="1" fillId="0" borderId="21" xfId="0" applyNumberFormat="1" applyFont="1" applyBorder="1"/>
    <xf numFmtId="3" fontId="1" fillId="0" borderId="20" xfId="0" applyNumberFormat="1" applyFont="1" applyBorder="1"/>
    <xf numFmtId="0" fontId="22" fillId="0" borderId="0" xfId="0" applyFont="1"/>
    <xf numFmtId="3" fontId="9" fillId="2" borderId="21" xfId="0" applyNumberFormat="1" applyFont="1" applyFill="1" applyBorder="1"/>
    <xf numFmtId="3" fontId="9" fillId="2" borderId="16" xfId="0" applyNumberFormat="1" applyFont="1" applyFill="1" applyBorder="1"/>
    <xf numFmtId="0" fontId="7" fillId="2" borderId="17" xfId="0" applyFont="1" applyFill="1" applyBorder="1"/>
    <xf numFmtId="3" fontId="7" fillId="2" borderId="16" xfId="0" applyNumberFormat="1" applyFont="1" applyFill="1" applyBorder="1"/>
    <xf numFmtId="0" fontId="18" fillId="2" borderId="12" xfId="0" applyFont="1" applyFill="1" applyBorder="1"/>
    <xf numFmtId="0" fontId="18" fillId="2" borderId="20" xfId="0" applyFont="1" applyFill="1" applyBorder="1" applyAlignment="1">
      <alignment horizontal="center"/>
    </xf>
    <xf numFmtId="0" fontId="18" fillId="2" borderId="22" xfId="0" applyFont="1" applyFill="1" applyBorder="1" applyAlignment="1">
      <alignment horizontal="left"/>
    </xf>
    <xf numFmtId="0" fontId="7" fillId="0" borderId="17" xfId="0" applyFont="1" applyBorder="1"/>
    <xf numFmtId="0" fontId="7" fillId="2" borderId="21" xfId="0" applyFont="1" applyFill="1" applyBorder="1"/>
    <xf numFmtId="0" fontId="6" fillId="2" borderId="3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/>
    </xf>
    <xf numFmtId="49" fontId="18" fillId="2" borderId="43" xfId="0" applyNumberFormat="1" applyFont="1" applyFill="1" applyBorder="1" applyAlignment="1">
      <alignment horizontal="center"/>
    </xf>
    <xf numFmtId="0" fontId="18" fillId="2" borderId="40" xfId="0" applyFont="1" applyFill="1" applyBorder="1" applyAlignment="1">
      <alignment horizontal="left"/>
    </xf>
    <xf numFmtId="0" fontId="18" fillId="2" borderId="41" xfId="0" applyFont="1" applyFill="1" applyBorder="1"/>
    <xf numFmtId="0" fontId="26" fillId="0" borderId="0" xfId="0" applyFont="1"/>
    <xf numFmtId="3" fontId="7" fillId="0" borderId="20" xfId="0" applyNumberFormat="1" applyFont="1" applyBorder="1"/>
    <xf numFmtId="3" fontId="18" fillId="2" borderId="16" xfId="0" applyNumberFormat="1" applyFont="1" applyFill="1" applyBorder="1"/>
    <xf numFmtId="0" fontId="18" fillId="2" borderId="21" xfId="0" applyFont="1" applyFill="1" applyBorder="1" applyAlignment="1">
      <alignment horizontal="center"/>
    </xf>
    <xf numFmtId="3" fontId="1" fillId="2" borderId="21" xfId="0" applyNumberFormat="1" applyFont="1" applyFill="1" applyBorder="1"/>
    <xf numFmtId="0" fontId="6" fillId="2" borderId="21" xfId="0" applyFont="1" applyFill="1" applyBorder="1"/>
    <xf numFmtId="0" fontId="23" fillId="2" borderId="0" xfId="0" applyFont="1" applyFill="1"/>
    <xf numFmtId="0" fontId="0" fillId="0" borderId="54" xfId="0" applyBorder="1"/>
    <xf numFmtId="0" fontId="13" fillId="0" borderId="53" xfId="0" applyFont="1" applyBorder="1" applyAlignment="1">
      <alignment horizontal="left"/>
    </xf>
    <xf numFmtId="0" fontId="13" fillId="0" borderId="55" xfId="0" applyFont="1" applyBorder="1" applyAlignment="1">
      <alignment horizontal="center"/>
    </xf>
    <xf numFmtId="0" fontId="13" fillId="0" borderId="33" xfId="0" applyFont="1" applyBorder="1"/>
    <xf numFmtId="49" fontId="13" fillId="0" borderId="33" xfId="0" applyNumberFormat="1" applyFont="1" applyBorder="1"/>
    <xf numFmtId="0" fontId="25" fillId="0" borderId="0" xfId="0" applyFont="1"/>
    <xf numFmtId="0" fontId="0" fillId="0" borderId="0" xfId="0"/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49" fontId="1" fillId="2" borderId="21" xfId="0" applyNumberFormat="1" applyFont="1" applyFill="1" applyBorder="1"/>
    <xf numFmtId="3" fontId="1" fillId="2" borderId="20" xfId="0" applyNumberFormat="1" applyFont="1" applyFill="1" applyBorder="1"/>
    <xf numFmtId="49" fontId="1" fillId="0" borderId="16" xfId="0" applyNumberFormat="1" applyFont="1" applyBorder="1"/>
    <xf numFmtId="49" fontId="7" fillId="2" borderId="20" xfId="0" applyNumberFormat="1" applyFont="1" applyFill="1" applyBorder="1" applyAlignment="1">
      <alignment horizontal="left"/>
    </xf>
    <xf numFmtId="0" fontId="0" fillId="0" borderId="0" xfId="0"/>
    <xf numFmtId="49" fontId="3" fillId="0" borderId="15" xfId="2" applyNumberFormat="1" applyFont="1" applyBorder="1" applyAlignment="1">
      <alignment horizontal="center"/>
    </xf>
    <xf numFmtId="0" fontId="4" fillId="0" borderId="27" xfId="2" applyFont="1" applyBorder="1"/>
    <xf numFmtId="0" fontId="3" fillId="0" borderId="14" xfId="2" applyFont="1" applyBorder="1" applyAlignment="1">
      <alignment horizontal="left"/>
    </xf>
    <xf numFmtId="49" fontId="3" fillId="0" borderId="14" xfId="2" applyNumberFormat="1" applyFont="1" applyBorder="1" applyAlignment="1">
      <alignment horizontal="center"/>
    </xf>
    <xf numFmtId="49" fontId="1" fillId="2" borderId="15" xfId="2" applyNumberFormat="1" applyFill="1" applyBorder="1" applyAlignment="1">
      <alignment horizontal="center"/>
    </xf>
    <xf numFmtId="0" fontId="1" fillId="2" borderId="23" xfId="2" applyFill="1" applyBorder="1"/>
    <xf numFmtId="0" fontId="1" fillId="0" borderId="14" xfId="2" applyBorder="1"/>
    <xf numFmtId="3" fontId="1" fillId="0" borderId="14" xfId="0" applyNumberFormat="1" applyFont="1" applyBorder="1"/>
    <xf numFmtId="0" fontId="9" fillId="0" borderId="14" xfId="0" applyFont="1" applyBorder="1" applyAlignment="1">
      <alignment wrapText="1"/>
    </xf>
    <xf numFmtId="0" fontId="1" fillId="0" borderId="14" xfId="2" applyBorder="1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4" fillId="0" borderId="53" xfId="0" applyFont="1" applyBorder="1"/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49" fontId="10" fillId="0" borderId="54" xfId="0" applyNumberFormat="1" applyFont="1" applyBorder="1"/>
    <xf numFmtId="10" fontId="23" fillId="0" borderId="0" xfId="0" applyNumberFormat="1" applyFont="1"/>
    <xf numFmtId="10" fontId="14" fillId="0" borderId="0" xfId="0" applyNumberFormat="1" applyFont="1"/>
    <xf numFmtId="49" fontId="3" fillId="2" borderId="20" xfId="2" applyNumberFormat="1" applyFont="1" applyFill="1" applyBorder="1" applyAlignment="1">
      <alignment horizontal="center"/>
    </xf>
    <xf numFmtId="0" fontId="18" fillId="2" borderId="22" xfId="2" applyFont="1" applyFill="1" applyBorder="1" applyAlignment="1">
      <alignment horizontal="left"/>
    </xf>
    <xf numFmtId="0" fontId="3" fillId="2" borderId="21" xfId="2" applyFont="1" applyFill="1" applyBorder="1"/>
    <xf numFmtId="3" fontId="11" fillId="2" borderId="21" xfId="2" applyNumberFormat="1" applyFont="1" applyFill="1" applyBorder="1"/>
    <xf numFmtId="3" fontId="3" fillId="2" borderId="21" xfId="2" applyNumberFormat="1" applyFont="1" applyFill="1" applyBorder="1"/>
    <xf numFmtId="49" fontId="3" fillId="2" borderId="47" xfId="2" applyNumberFormat="1" applyFont="1" applyFill="1" applyBorder="1" applyAlignment="1">
      <alignment horizontal="center"/>
    </xf>
    <xf numFmtId="49" fontId="3" fillId="2" borderId="43" xfId="2" applyNumberFormat="1" applyFont="1" applyFill="1" applyBorder="1" applyAlignment="1">
      <alignment horizontal="center"/>
    </xf>
    <xf numFmtId="0" fontId="18" fillId="2" borderId="41" xfId="2" applyFont="1" applyFill="1" applyBorder="1" applyAlignment="1">
      <alignment horizontal="left"/>
    </xf>
    <xf numFmtId="0" fontId="3" fillId="2" borderId="40" xfId="2" applyFont="1" applyFill="1" applyBorder="1"/>
    <xf numFmtId="3" fontId="11" fillId="2" borderId="40" xfId="2" applyNumberFormat="1" applyFont="1" applyFill="1" applyBorder="1"/>
    <xf numFmtId="0" fontId="6" fillId="2" borderId="45" xfId="1" applyFont="1" applyFill="1" applyBorder="1" applyAlignment="1">
      <alignment horizontal="left"/>
    </xf>
    <xf numFmtId="0" fontId="1" fillId="2" borderId="10" xfId="1" applyFill="1" applyBorder="1"/>
    <xf numFmtId="0" fontId="1" fillId="2" borderId="16" xfId="1" applyFill="1" applyBorder="1"/>
    <xf numFmtId="0" fontId="27" fillId="2" borderId="0" xfId="0" applyFont="1" applyFill="1" applyBorder="1"/>
    <xf numFmtId="0" fontId="7" fillId="2" borderId="21" xfId="2" applyFont="1" applyFill="1" applyBorder="1"/>
    <xf numFmtId="3" fontId="18" fillId="2" borderId="21" xfId="2" applyNumberFormat="1" applyFont="1" applyFill="1" applyBorder="1"/>
    <xf numFmtId="0" fontId="18" fillId="2" borderId="21" xfId="2" applyFont="1" applyFill="1" applyBorder="1" applyAlignment="1">
      <alignment horizontal="left"/>
    </xf>
    <xf numFmtId="49" fontId="7" fillId="2" borderId="9" xfId="2" applyNumberFormat="1" applyFont="1" applyFill="1" applyBorder="1" applyAlignment="1">
      <alignment horizontal="center"/>
    </xf>
    <xf numFmtId="0" fontId="3" fillId="2" borderId="12" xfId="2" applyFont="1" applyFill="1" applyBorder="1" applyAlignment="1">
      <alignment horizontal="center"/>
    </xf>
    <xf numFmtId="49" fontId="3" fillId="2" borderId="20" xfId="2" applyNumberFormat="1" applyFont="1" applyFill="1" applyBorder="1" applyAlignment="1" applyProtection="1">
      <alignment horizontal="center"/>
      <protection locked="0"/>
    </xf>
    <xf numFmtId="0" fontId="3" fillId="2" borderId="19" xfId="2" applyFont="1" applyFill="1" applyBorder="1"/>
    <xf numFmtId="0" fontId="11" fillId="2" borderId="21" xfId="2" applyFont="1" applyFill="1" applyBorder="1" applyAlignment="1">
      <alignment horizontal="left"/>
    </xf>
    <xf numFmtId="0" fontId="11" fillId="2" borderId="19" xfId="2" applyFont="1" applyFill="1" applyBorder="1"/>
    <xf numFmtId="3" fontId="18" fillId="2" borderId="21" xfId="0" applyNumberFormat="1" applyFont="1" applyFill="1" applyBorder="1" applyAlignment="1">
      <alignment horizontal="right"/>
    </xf>
    <xf numFmtId="0" fontId="18" fillId="2" borderId="12" xfId="2" applyFont="1" applyFill="1" applyBorder="1" applyAlignment="1">
      <alignment horizontal="center"/>
    </xf>
    <xf numFmtId="49" fontId="18" fillId="2" borderId="20" xfId="2" applyNumberFormat="1" applyFont="1" applyFill="1" applyBorder="1" applyAlignment="1" applyProtection="1">
      <alignment horizontal="center"/>
      <protection locked="0"/>
    </xf>
    <xf numFmtId="0" fontId="18" fillId="2" borderId="19" xfId="2" applyFont="1" applyFill="1" applyBorder="1"/>
    <xf numFmtId="0" fontId="3" fillId="2" borderId="47" xfId="2" applyFont="1" applyFill="1" applyBorder="1" applyAlignment="1">
      <alignment horizontal="center"/>
    </xf>
    <xf numFmtId="49" fontId="3" fillId="2" borderId="43" xfId="2" applyNumberFormat="1" applyFont="1" applyFill="1" applyBorder="1" applyAlignment="1" applyProtection="1">
      <alignment horizontal="center"/>
      <protection locked="0"/>
    </xf>
    <xf numFmtId="0" fontId="3" fillId="2" borderId="49" xfId="2" applyFont="1" applyFill="1" applyBorder="1"/>
    <xf numFmtId="3" fontId="18" fillId="2" borderId="40" xfId="0" applyNumberFormat="1" applyFont="1" applyFill="1" applyBorder="1" applyAlignment="1">
      <alignment horizontal="right"/>
    </xf>
    <xf numFmtId="0" fontId="17" fillId="2" borderId="2" xfId="2" applyFont="1" applyFill="1" applyBorder="1" applyAlignment="1">
      <alignment horizontal="left"/>
    </xf>
    <xf numFmtId="0" fontId="17" fillId="2" borderId="29" xfId="2" applyFont="1" applyFill="1" applyBorder="1"/>
    <xf numFmtId="49" fontId="17" fillId="2" borderId="21" xfId="2" applyNumberFormat="1" applyFont="1" applyFill="1" applyBorder="1" applyAlignment="1" applyProtection="1">
      <alignment horizontal="center"/>
      <protection locked="0"/>
    </xf>
    <xf numFmtId="0" fontId="17" fillId="2" borderId="21" xfId="2" applyFont="1" applyFill="1" applyBorder="1" applyAlignment="1">
      <alignment horizontal="left"/>
    </xf>
    <xf numFmtId="0" fontId="12" fillId="2" borderId="21" xfId="2" applyFont="1" applyFill="1" applyBorder="1"/>
    <xf numFmtId="3" fontId="12" fillId="2" borderId="21" xfId="0" applyNumberFormat="1" applyFont="1" applyFill="1" applyBorder="1" applyAlignment="1">
      <alignment horizontal="right" vertical="center"/>
    </xf>
    <xf numFmtId="49" fontId="9" fillId="2" borderId="21" xfId="2" applyNumberFormat="1" applyFont="1" applyFill="1" applyBorder="1" applyAlignment="1" applyProtection="1">
      <alignment horizontal="center"/>
      <protection locked="0"/>
    </xf>
    <xf numFmtId="0" fontId="9" fillId="2" borderId="21" xfId="2" applyFont="1" applyFill="1" applyBorder="1" applyAlignment="1">
      <alignment horizontal="left"/>
    </xf>
    <xf numFmtId="0" fontId="7" fillId="2" borderId="4" xfId="2" applyFont="1" applyFill="1" applyBorder="1" applyAlignment="1">
      <alignment horizontal="center"/>
    </xf>
    <xf numFmtId="49" fontId="17" fillId="2" borderId="18" xfId="2" applyNumberFormat="1" applyFont="1" applyFill="1" applyBorder="1" applyAlignment="1" applyProtection="1">
      <alignment horizontal="center"/>
      <protection locked="0"/>
    </xf>
    <xf numFmtId="0" fontId="17" fillId="2" borderId="5" xfId="2" applyFont="1" applyFill="1" applyBorder="1"/>
    <xf numFmtId="0" fontId="17" fillId="2" borderId="0" xfId="2" applyFont="1" applyFill="1" applyBorder="1"/>
    <xf numFmtId="0" fontId="7" fillId="2" borderId="9" xfId="2" applyFont="1" applyFill="1" applyBorder="1" applyAlignment="1">
      <alignment horizontal="center"/>
    </xf>
    <xf numFmtId="49" fontId="17" fillId="2" borderId="11" xfId="2" applyNumberFormat="1" applyFont="1" applyFill="1" applyBorder="1" applyAlignment="1" applyProtection="1">
      <alignment horizontal="center"/>
      <protection locked="0"/>
    </xf>
    <xf numFmtId="0" fontId="17" fillId="2" borderId="16" xfId="2" applyFont="1" applyFill="1" applyBorder="1"/>
    <xf numFmtId="0" fontId="12" fillId="2" borderId="10" xfId="2" applyFont="1" applyFill="1" applyBorder="1"/>
    <xf numFmtId="49" fontId="7" fillId="2" borderId="15" xfId="2" applyNumberFormat="1" applyFont="1" applyFill="1" applyBorder="1" applyAlignment="1">
      <alignment horizontal="center"/>
    </xf>
    <xf numFmtId="0" fontId="9" fillId="2" borderId="14" xfId="0" applyFont="1" applyFill="1" applyBorder="1"/>
    <xf numFmtId="49" fontId="7" fillId="2" borderId="4" xfId="2" applyNumberFormat="1" applyFont="1" applyFill="1" applyBorder="1" applyAlignment="1">
      <alignment horizontal="center"/>
    </xf>
    <xf numFmtId="49" fontId="7" fillId="2" borderId="30" xfId="2" applyNumberFormat="1" applyFont="1" applyFill="1" applyBorder="1" applyAlignment="1">
      <alignment horizontal="center"/>
    </xf>
    <xf numFmtId="49" fontId="6" fillId="2" borderId="44" xfId="2" applyNumberFormat="1" applyFont="1" applyFill="1" applyBorder="1" applyAlignment="1">
      <alignment horizontal="center"/>
    </xf>
    <xf numFmtId="3" fontId="17" fillId="2" borderId="21" xfId="2" applyNumberFormat="1" applyFont="1" applyFill="1" applyBorder="1"/>
    <xf numFmtId="0" fontId="9" fillId="2" borderId="16" xfId="2" applyFont="1" applyFill="1" applyBorder="1" applyAlignment="1">
      <alignment horizontal="left"/>
    </xf>
    <xf numFmtId="0" fontId="9" fillId="2" borderId="10" xfId="2" applyFont="1" applyFill="1" applyBorder="1"/>
    <xf numFmtId="0" fontId="9" fillId="2" borderId="21" xfId="0" applyFont="1" applyFill="1" applyBorder="1" applyAlignment="1">
      <alignment horizontal="right"/>
    </xf>
    <xf numFmtId="49" fontId="6" fillId="2" borderId="12" xfId="2" applyNumberFormat="1" applyFont="1" applyFill="1" applyBorder="1" applyAlignment="1">
      <alignment horizontal="center"/>
    </xf>
    <xf numFmtId="10" fontId="0" fillId="0" borderId="0" xfId="0" applyNumberFormat="1"/>
    <xf numFmtId="49" fontId="3" fillId="0" borderId="15" xfId="2" applyNumberFormat="1" applyFont="1" applyBorder="1" applyAlignment="1">
      <alignment horizontal="center"/>
    </xf>
    <xf numFmtId="0" fontId="4" fillId="0" borderId="27" xfId="2" applyFont="1" applyBorder="1"/>
    <xf numFmtId="49" fontId="3" fillId="0" borderId="14" xfId="2" applyNumberFormat="1" applyFont="1" applyBorder="1" applyAlignment="1">
      <alignment horizontal="center"/>
    </xf>
    <xf numFmtId="0" fontId="4" fillId="0" borderId="37" xfId="0" applyFont="1" applyBorder="1"/>
    <xf numFmtId="0" fontId="7" fillId="2" borderId="20" xfId="0" applyFont="1" applyFill="1" applyBorder="1"/>
    <xf numFmtId="0" fontId="17" fillId="0" borderId="0" xfId="0" applyFont="1" applyBorder="1" applyAlignment="1">
      <alignment horizontal="center"/>
    </xf>
    <xf numFmtId="0" fontId="28" fillId="0" borderId="0" xfId="0" applyFont="1" applyAlignment="1">
      <alignment wrapText="1"/>
    </xf>
    <xf numFmtId="0" fontId="28" fillId="0" borderId="0" xfId="0" applyFont="1" applyAlignment="1">
      <alignment horizontal="right"/>
    </xf>
    <xf numFmtId="10" fontId="28" fillId="0" borderId="0" xfId="0" applyNumberFormat="1" applyFont="1"/>
    <xf numFmtId="0" fontId="7" fillId="2" borderId="12" xfId="2" applyFont="1" applyFill="1" applyBorder="1" applyAlignment="1">
      <alignment horizontal="center"/>
    </xf>
    <xf numFmtId="0" fontId="0" fillId="0" borderId="0" xfId="0" applyFill="1"/>
    <xf numFmtId="2" fontId="1" fillId="0" borderId="0" xfId="0" applyNumberFormat="1" applyFont="1" applyFill="1"/>
    <xf numFmtId="0" fontId="0" fillId="0" borderId="0" xfId="0"/>
    <xf numFmtId="10" fontId="14" fillId="0" borderId="0" xfId="0" applyNumberFormat="1" applyFont="1" applyFill="1"/>
    <xf numFmtId="3" fontId="7" fillId="0" borderId="21" xfId="0" applyNumberFormat="1" applyFont="1" applyFill="1" applyBorder="1"/>
    <xf numFmtId="3" fontId="18" fillId="0" borderId="21" xfId="0" applyNumberFormat="1" applyFont="1" applyFill="1" applyBorder="1"/>
    <xf numFmtId="3" fontId="18" fillId="0" borderId="40" xfId="0" applyNumberFormat="1" applyFont="1" applyFill="1" applyBorder="1"/>
    <xf numFmtId="49" fontId="3" fillId="0" borderId="9" xfId="2" applyNumberFormat="1" applyFont="1" applyBorder="1" applyAlignment="1">
      <alignment horizontal="center"/>
    </xf>
    <xf numFmtId="0" fontId="4" fillId="0" borderId="27" xfId="2" applyFont="1" applyBorder="1"/>
    <xf numFmtId="0" fontId="3" fillId="0" borderId="16" xfId="2" applyFont="1" applyBorder="1" applyAlignment="1">
      <alignment horizontal="left"/>
    </xf>
    <xf numFmtId="49" fontId="6" fillId="2" borderId="15" xfId="2" applyNumberFormat="1" applyFont="1" applyFill="1" applyBorder="1" applyAlignment="1">
      <alignment horizontal="center"/>
    </xf>
    <xf numFmtId="49" fontId="9" fillId="2" borderId="5" xfId="2" applyNumberFormat="1" applyFont="1" applyFill="1" applyBorder="1" applyAlignment="1" applyProtection="1">
      <alignment horizontal="center"/>
      <protection locked="0"/>
    </xf>
    <xf numFmtId="0" fontId="9" fillId="2" borderId="14" xfId="2" applyFont="1" applyFill="1" applyBorder="1" applyAlignment="1">
      <alignment horizontal="left"/>
    </xf>
    <xf numFmtId="0" fontId="9" fillId="2" borderId="58" xfId="2" applyFont="1" applyFill="1" applyBorder="1"/>
    <xf numFmtId="0" fontId="9" fillId="2" borderId="14" xfId="0" applyFont="1" applyFill="1" applyBorder="1" applyAlignment="1">
      <alignment horizontal="right"/>
    </xf>
    <xf numFmtId="0" fontId="9" fillId="2" borderId="21" xfId="2" applyFont="1" applyFill="1" applyBorder="1"/>
    <xf numFmtId="2" fontId="1" fillId="0" borderId="60" xfId="0" applyNumberFormat="1" applyFont="1" applyBorder="1"/>
    <xf numFmtId="0" fontId="0" fillId="0" borderId="48" xfId="0" applyBorder="1"/>
    <xf numFmtId="0" fontId="1" fillId="0" borderId="0" xfId="2" applyBorder="1"/>
    <xf numFmtId="2" fontId="1" fillId="0" borderId="59" xfId="0" applyNumberFormat="1" applyFont="1" applyBorder="1"/>
    <xf numFmtId="0" fontId="0" fillId="0" borderId="0" xfId="0"/>
    <xf numFmtId="49" fontId="3" fillId="0" borderId="14" xfId="2" applyNumberFormat="1" applyFont="1" applyBorder="1" applyAlignment="1">
      <alignment horizontal="center"/>
    </xf>
    <xf numFmtId="0" fontId="3" fillId="0" borderId="14" xfId="2" applyFont="1" applyBorder="1" applyAlignment="1">
      <alignment horizontal="left"/>
    </xf>
    <xf numFmtId="0" fontId="6" fillId="0" borderId="17" xfId="2" applyFont="1" applyBorder="1" applyAlignment="1">
      <alignment horizontal="right"/>
    </xf>
    <xf numFmtId="3" fontId="7" fillId="0" borderId="20" xfId="0" applyNumberFormat="1" applyFont="1" applyFill="1" applyBorder="1"/>
    <xf numFmtId="3" fontId="17" fillId="2" borderId="20" xfId="0" applyNumberFormat="1" applyFont="1" applyFill="1" applyBorder="1"/>
    <xf numFmtId="49" fontId="17" fillId="0" borderId="30" xfId="2" applyNumberFormat="1" applyFont="1" applyBorder="1" applyAlignment="1">
      <alignment horizontal="center"/>
    </xf>
    <xf numFmtId="49" fontId="17" fillId="0" borderId="5" xfId="2" applyNumberFormat="1" applyFont="1" applyBorder="1" applyAlignment="1">
      <alignment horizontal="left"/>
    </xf>
    <xf numFmtId="0" fontId="17" fillId="0" borderId="18" xfId="2" applyFont="1" applyBorder="1"/>
    <xf numFmtId="3" fontId="17" fillId="0" borderId="11" xfId="2" applyNumberFormat="1" applyFont="1" applyBorder="1"/>
    <xf numFmtId="0" fontId="9" fillId="0" borderId="21" xfId="2" applyFont="1" applyBorder="1"/>
    <xf numFmtId="0" fontId="9" fillId="0" borderId="16" xfId="2" applyFont="1" applyBorder="1"/>
    <xf numFmtId="3" fontId="9" fillId="0" borderId="18" xfId="2" applyNumberFormat="1" applyFont="1" applyBorder="1"/>
    <xf numFmtId="3" fontId="9" fillId="0" borderId="20" xfId="2" applyNumberFormat="1" applyFont="1" applyBorder="1"/>
    <xf numFmtId="0" fontId="9" fillId="0" borderId="11" xfId="2" applyFont="1" applyBorder="1"/>
    <xf numFmtId="3" fontId="9" fillId="2" borderId="21" xfId="2" applyNumberFormat="1" applyFont="1" applyFill="1" applyBorder="1"/>
    <xf numFmtId="3" fontId="9" fillId="0" borderId="21" xfId="2" applyNumberFormat="1" applyFont="1" applyBorder="1"/>
    <xf numFmtId="0" fontId="9" fillId="2" borderId="11" xfId="2" applyFont="1" applyFill="1" applyBorder="1" applyAlignment="1">
      <alignment wrapText="1"/>
    </xf>
    <xf numFmtId="0" fontId="9" fillId="2" borderId="16" xfId="2" applyFont="1" applyFill="1" applyBorder="1"/>
    <xf numFmtId="0" fontId="9" fillId="2" borderId="11" xfId="2" applyFont="1" applyFill="1" applyBorder="1"/>
    <xf numFmtId="49" fontId="17" fillId="0" borderId="12" xfId="2" applyNumberFormat="1" applyFont="1" applyBorder="1" applyAlignment="1">
      <alignment horizontal="center"/>
    </xf>
    <xf numFmtId="0" fontId="17" fillId="0" borderId="21" xfId="2" applyFont="1" applyBorder="1"/>
    <xf numFmtId="3" fontId="17" fillId="0" borderId="20" xfId="2" applyNumberFormat="1" applyFont="1" applyBorder="1"/>
    <xf numFmtId="49" fontId="9" fillId="0" borderId="31" xfId="2" applyNumberFormat="1" applyFont="1" applyBorder="1" applyAlignment="1">
      <alignment horizontal="center"/>
    </xf>
    <xf numFmtId="49" fontId="9" fillId="0" borderId="8" xfId="2" applyNumberFormat="1" applyFont="1" applyBorder="1" applyAlignment="1">
      <alignment horizontal="left"/>
    </xf>
    <xf numFmtId="0" fontId="9" fillId="0" borderId="8" xfId="2" applyFont="1" applyBorder="1" applyAlignment="1">
      <alignment horizontal="left"/>
    </xf>
    <xf numFmtId="0" fontId="9" fillId="0" borderId="8" xfId="2" applyFont="1" applyBorder="1"/>
    <xf numFmtId="3" fontId="9" fillId="0" borderId="39" xfId="2" applyNumberFormat="1" applyFont="1" applyBorder="1"/>
    <xf numFmtId="49" fontId="17" fillId="0" borderId="16" xfId="2" applyNumberFormat="1" applyFont="1" applyBorder="1"/>
    <xf numFmtId="49" fontId="17" fillId="0" borderId="12" xfId="2" applyNumberFormat="1" applyFont="1" applyBorder="1" applyAlignment="1">
      <alignment horizontal="left"/>
    </xf>
    <xf numFmtId="0" fontId="17" fillId="0" borderId="21" xfId="2" applyFont="1" applyBorder="1" applyAlignment="1">
      <alignment horizontal="center"/>
    </xf>
    <xf numFmtId="49" fontId="17" fillId="0" borderId="9" xfId="2" applyNumberFormat="1" applyFont="1" applyBorder="1" applyAlignment="1">
      <alignment horizontal="left"/>
    </xf>
    <xf numFmtId="0" fontId="17" fillId="0" borderId="16" xfId="2" applyFont="1" applyBorder="1" applyAlignment="1">
      <alignment horizontal="center"/>
    </xf>
    <xf numFmtId="49" fontId="3" fillId="3" borderId="12" xfId="2" applyNumberFormat="1" applyFont="1" applyFill="1" applyBorder="1" applyAlignment="1">
      <alignment horizontal="center"/>
    </xf>
    <xf numFmtId="49" fontId="3" fillId="3" borderId="20" xfId="2" applyNumberFormat="1" applyFont="1" applyFill="1" applyBorder="1" applyAlignment="1">
      <alignment horizontal="center"/>
    </xf>
    <xf numFmtId="0" fontId="3" fillId="3" borderId="22" xfId="2" applyFont="1" applyFill="1" applyBorder="1" applyAlignment="1">
      <alignment horizontal="left" shrinkToFit="1"/>
    </xf>
    <xf numFmtId="0" fontId="3" fillId="3" borderId="21" xfId="2" applyFont="1" applyFill="1" applyBorder="1"/>
    <xf numFmtId="3" fontId="3" fillId="3" borderId="16" xfId="2" applyNumberFormat="1" applyFont="1" applyFill="1" applyBorder="1"/>
    <xf numFmtId="2" fontId="1" fillId="3" borderId="51" xfId="0" applyNumberFormat="1" applyFont="1" applyFill="1" applyBorder="1"/>
    <xf numFmtId="0" fontId="3" fillId="3" borderId="22" xfId="2" applyFont="1" applyFill="1" applyBorder="1" applyAlignment="1">
      <alignment horizontal="left"/>
    </xf>
    <xf numFmtId="3" fontId="3" fillId="3" borderId="21" xfId="2" applyNumberFormat="1" applyFont="1" applyFill="1" applyBorder="1"/>
    <xf numFmtId="49" fontId="3" fillId="3" borderId="22" xfId="2" applyNumberFormat="1" applyFont="1" applyFill="1" applyBorder="1" applyAlignment="1">
      <alignment horizontal="left"/>
    </xf>
    <xf numFmtId="49" fontId="3" fillId="3" borderId="9" xfId="2" applyNumberFormat="1" applyFont="1" applyFill="1" applyBorder="1" applyAlignment="1">
      <alignment horizontal="center"/>
    </xf>
    <xf numFmtId="49" fontId="3" fillId="3" borderId="11" xfId="2" applyNumberFormat="1" applyFont="1" applyFill="1" applyBorder="1" applyAlignment="1">
      <alignment horizontal="center"/>
    </xf>
    <xf numFmtId="0" fontId="3" fillId="3" borderId="17" xfId="2" applyFont="1" applyFill="1" applyBorder="1" applyAlignment="1">
      <alignment horizontal="left"/>
    </xf>
    <xf numFmtId="0" fontId="3" fillId="3" borderId="16" xfId="2" applyFont="1" applyFill="1" applyBorder="1"/>
    <xf numFmtId="49" fontId="7" fillId="2" borderId="23" xfId="2" applyNumberFormat="1" applyFont="1" applyFill="1" applyBorder="1" applyAlignment="1">
      <alignment horizontal="center"/>
    </xf>
    <xf numFmtId="0" fontId="7" fillId="2" borderId="13" xfId="2" applyFont="1" applyFill="1" applyBorder="1" applyAlignment="1">
      <alignment horizontal="left"/>
    </xf>
    <xf numFmtId="49" fontId="7" fillId="2" borderId="16" xfId="2" applyNumberFormat="1" applyFont="1" applyFill="1" applyBorder="1" applyAlignment="1">
      <alignment horizontal="left"/>
    </xf>
    <xf numFmtId="0" fontId="7" fillId="2" borderId="17" xfId="2" applyFont="1" applyFill="1" applyBorder="1"/>
    <xf numFmtId="49" fontId="7" fillId="2" borderId="21" xfId="2" applyNumberFormat="1" applyFont="1" applyFill="1" applyBorder="1"/>
    <xf numFmtId="3" fontId="7" fillId="2" borderId="21" xfId="2" applyNumberFormat="1" applyFont="1" applyFill="1" applyBorder="1" applyAlignment="1">
      <alignment horizontal="right"/>
    </xf>
    <xf numFmtId="0" fontId="7" fillId="2" borderId="11" xfId="2" applyFont="1" applyFill="1" applyBorder="1" applyAlignment="1" applyProtection="1">
      <alignment horizontal="center"/>
      <protection locked="0"/>
    </xf>
    <xf numFmtId="0" fontId="7" fillId="2" borderId="16" xfId="2" applyFont="1" applyFill="1" applyBorder="1" applyAlignment="1">
      <alignment horizontal="left"/>
    </xf>
    <xf numFmtId="0" fontId="7" fillId="2" borderId="11" xfId="2" applyFont="1" applyFill="1" applyBorder="1"/>
    <xf numFmtId="3" fontId="7" fillId="2" borderId="16" xfId="2" applyNumberFormat="1" applyFont="1" applyFill="1" applyBorder="1"/>
    <xf numFmtId="3" fontId="17" fillId="2" borderId="21" xfId="0" applyNumberFormat="1" applyFont="1" applyFill="1" applyBorder="1" applyAlignment="1">
      <alignment horizontal="right" vertical="center"/>
    </xf>
    <xf numFmtId="10" fontId="28" fillId="0" borderId="0" xfId="2" applyNumberFormat="1" applyFont="1" applyAlignment="1">
      <alignment horizontal="center" wrapText="1"/>
    </xf>
    <xf numFmtId="0" fontId="0" fillId="0" borderId="0" xfId="0" applyFont="1"/>
    <xf numFmtId="10" fontId="0" fillId="0" borderId="0" xfId="0" applyNumberFormat="1" applyFont="1"/>
    <xf numFmtId="10" fontId="32" fillId="0" borderId="0" xfId="2" applyNumberFormat="1" applyFont="1" applyAlignment="1">
      <alignment horizontal="center" wrapText="1"/>
    </xf>
    <xf numFmtId="0" fontId="32" fillId="0" borderId="0" xfId="0" applyFont="1" applyAlignment="1">
      <alignment horizontal="center" wrapText="1"/>
    </xf>
    <xf numFmtId="0" fontId="3" fillId="0" borderId="14" xfId="2" applyFont="1" applyFill="1" applyBorder="1"/>
    <xf numFmtId="0" fontId="3" fillId="0" borderId="23" xfId="2" applyFont="1" applyFill="1" applyBorder="1"/>
    <xf numFmtId="3" fontId="9" fillId="0" borderId="23" xfId="0" applyNumberFormat="1" applyFont="1" applyFill="1" applyBorder="1"/>
    <xf numFmtId="0" fontId="32" fillId="0" borderId="0" xfId="0" applyFont="1" applyAlignment="1">
      <alignment horizontal="right" wrapText="1"/>
    </xf>
    <xf numFmtId="10" fontId="32" fillId="0" borderId="0" xfId="2" applyNumberFormat="1" applyFont="1" applyAlignment="1">
      <alignment horizontal="right" wrapText="1"/>
    </xf>
    <xf numFmtId="10" fontId="32" fillId="0" borderId="0" xfId="0" applyNumberFormat="1" applyFont="1" applyAlignment="1">
      <alignment horizontal="center" wrapText="1"/>
    </xf>
    <xf numFmtId="0" fontId="0" fillId="0" borderId="0" xfId="0"/>
    <xf numFmtId="0" fontId="3" fillId="3" borderId="12" xfId="2" applyFont="1" applyFill="1" applyBorder="1" applyAlignment="1">
      <alignment horizontal="center"/>
    </xf>
    <xf numFmtId="49" fontId="3" fillId="3" borderId="20" xfId="2" applyNumberFormat="1" applyFont="1" applyFill="1" applyBorder="1" applyAlignment="1" applyProtection="1">
      <alignment horizontal="center"/>
      <protection locked="0"/>
    </xf>
    <xf numFmtId="0" fontId="3" fillId="3" borderId="21" xfId="2" applyFont="1" applyFill="1" applyBorder="1" applyAlignment="1">
      <alignment horizontal="left"/>
    </xf>
    <xf numFmtId="0" fontId="3" fillId="3" borderId="19" xfId="2" applyFont="1" applyFill="1" applyBorder="1"/>
    <xf numFmtId="3" fontId="1" fillId="3" borderId="21" xfId="0" applyNumberFormat="1" applyFont="1" applyFill="1" applyBorder="1" applyAlignment="1">
      <alignment horizontal="right"/>
    </xf>
    <xf numFmtId="3" fontId="1" fillId="3" borderId="16" xfId="0" applyNumberFormat="1" applyFont="1" applyFill="1" applyBorder="1" applyAlignment="1">
      <alignment horizontal="right"/>
    </xf>
    <xf numFmtId="0" fontId="3" fillId="3" borderId="9" xfId="2" applyFont="1" applyFill="1" applyBorder="1" applyAlignment="1">
      <alignment horizontal="center"/>
    </xf>
    <xf numFmtId="49" fontId="3" fillId="3" borderId="11" xfId="2" applyNumberFormat="1" applyFont="1" applyFill="1" applyBorder="1" applyAlignment="1" applyProtection="1">
      <alignment horizontal="center"/>
      <protection locked="0"/>
    </xf>
    <xf numFmtId="0" fontId="3" fillId="3" borderId="16" xfId="2" applyFont="1" applyFill="1" applyBorder="1" applyAlignment="1">
      <alignment horizontal="left"/>
    </xf>
    <xf numFmtId="0" fontId="3" fillId="3" borderId="10" xfId="2" applyFont="1" applyFill="1" applyBorder="1"/>
    <xf numFmtId="3" fontId="12" fillId="0" borderId="21" xfId="0" applyNumberFormat="1" applyFont="1" applyFill="1" applyBorder="1" applyAlignment="1">
      <alignment horizontal="right" vertical="center"/>
    </xf>
    <xf numFmtId="0" fontId="12" fillId="0" borderId="21" xfId="0" applyFont="1" applyFill="1" applyBorder="1"/>
    <xf numFmtId="0" fontId="12" fillId="0" borderId="23" xfId="0" applyFont="1" applyFill="1" applyBorder="1"/>
    <xf numFmtId="0" fontId="12" fillId="2" borderId="14" xfId="0" applyFont="1" applyFill="1" applyBorder="1" applyAlignment="1">
      <alignment horizontal="left"/>
    </xf>
    <xf numFmtId="3" fontId="12" fillId="2" borderId="16" xfId="0" applyNumberFormat="1" applyFont="1" applyFill="1" applyBorder="1"/>
    <xf numFmtId="0" fontId="7" fillId="2" borderId="20" xfId="0" applyFont="1" applyFill="1" applyBorder="1"/>
    <xf numFmtId="0" fontId="0" fillId="0" borderId="16" xfId="0" applyBorder="1"/>
    <xf numFmtId="49" fontId="7" fillId="0" borderId="22" xfId="2" applyNumberFormat="1" applyFont="1" applyBorder="1" applyAlignment="1">
      <alignment horizontal="left"/>
    </xf>
    <xf numFmtId="49" fontId="7" fillId="0" borderId="20" xfId="2" applyNumberFormat="1" applyFont="1" applyBorder="1" applyAlignment="1">
      <alignment horizontal="left"/>
    </xf>
    <xf numFmtId="49" fontId="7" fillId="0" borderId="19" xfId="2" applyNumberFormat="1" applyFont="1" applyBorder="1" applyAlignment="1">
      <alignment horizontal="left"/>
    </xf>
    <xf numFmtId="0" fontId="2" fillId="0" borderId="38" xfId="2" applyFont="1" applyBorder="1" applyAlignment="1">
      <alignment vertical="center"/>
    </xf>
    <xf numFmtId="0" fontId="17" fillId="0" borderId="2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4" fillId="0" borderId="0" xfId="1" applyFont="1" applyFill="1"/>
    <xf numFmtId="0" fontId="3" fillId="0" borderId="0" xfId="1" applyFont="1" applyFill="1"/>
    <xf numFmtId="0" fontId="1" fillId="0" borderId="0" xfId="1" applyFill="1"/>
    <xf numFmtId="0" fontId="6" fillId="0" borderId="1" xfId="1" applyFont="1" applyFill="1" applyBorder="1" applyAlignment="1">
      <alignment horizontal="center"/>
    </xf>
    <xf numFmtId="0" fontId="6" fillId="0" borderId="29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2" xfId="1" applyFont="1" applyFill="1" applyBorder="1"/>
    <xf numFmtId="0" fontId="6" fillId="0" borderId="4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49" fontId="6" fillId="0" borderId="5" xfId="1" applyNumberFormat="1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32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49" fontId="6" fillId="0" borderId="8" xfId="1" applyNumberFormat="1" applyFont="1" applyFill="1" applyBorder="1" applyAlignment="1">
      <alignment horizontal="center"/>
    </xf>
    <xf numFmtId="49" fontId="3" fillId="0" borderId="0" xfId="2" applyNumberFormat="1" applyFont="1" applyFill="1" applyAlignment="1">
      <alignment horizontal="center"/>
    </xf>
    <xf numFmtId="0" fontId="18" fillId="0" borderId="0" xfId="2" applyFont="1" applyFill="1" applyAlignment="1">
      <alignment horizontal="left"/>
    </xf>
    <xf numFmtId="0" fontId="3" fillId="0" borderId="0" xfId="2" applyFont="1" applyFill="1"/>
    <xf numFmtId="3" fontId="11" fillId="0" borderId="0" xfId="2" applyNumberFormat="1" applyFont="1" applyFill="1"/>
    <xf numFmtId="0" fontId="6" fillId="0" borderId="39" xfId="1" applyFont="1" applyFill="1" applyBorder="1" applyAlignment="1">
      <alignment horizontal="center"/>
    </xf>
    <xf numFmtId="0" fontId="3" fillId="0" borderId="0" xfId="2" applyFont="1" applyFill="1" applyAlignment="1">
      <alignment horizontal="center"/>
    </xf>
    <xf numFmtId="49" fontId="3" fillId="0" borderId="0" xfId="2" applyNumberFormat="1" applyFont="1" applyFill="1" applyAlignment="1" applyProtection="1">
      <alignment horizontal="center"/>
      <protection locked="0"/>
    </xf>
    <xf numFmtId="3" fontId="18" fillId="0" borderId="0" xfId="0" applyNumberFormat="1" applyFont="1" applyFill="1" applyAlignment="1">
      <alignment horizontal="right"/>
    </xf>
    <xf numFmtId="0" fontId="4" fillId="0" borderId="0" xfId="2" applyFont="1" applyFill="1"/>
    <xf numFmtId="0" fontId="28" fillId="0" borderId="0" xfId="0" applyFont="1" applyFill="1" applyAlignment="1">
      <alignment wrapText="1"/>
    </xf>
    <xf numFmtId="0" fontId="31" fillId="2" borderId="20" xfId="2" applyFont="1" applyFill="1" applyBorder="1"/>
    <xf numFmtId="0" fontId="17" fillId="2" borderId="21" xfId="2" applyFont="1" applyFill="1" applyBorder="1"/>
    <xf numFmtId="49" fontId="9" fillId="2" borderId="14" xfId="2" applyNumberFormat="1" applyFont="1" applyFill="1" applyBorder="1" applyAlignment="1" applyProtection="1">
      <alignment horizontal="center"/>
      <protection locked="0"/>
    </xf>
    <xf numFmtId="0" fontId="9" fillId="2" borderId="14" xfId="2" applyFont="1" applyFill="1" applyBorder="1"/>
    <xf numFmtId="0" fontId="4" fillId="2" borderId="25" xfId="2" applyFont="1" applyFill="1" applyBorder="1"/>
    <xf numFmtId="0" fontId="4" fillId="2" borderId="36" xfId="2" applyFont="1" applyFill="1" applyBorder="1"/>
    <xf numFmtId="3" fontId="2" fillId="0" borderId="27" xfId="2" applyNumberFormat="1" applyFont="1" applyFill="1" applyBorder="1"/>
    <xf numFmtId="49" fontId="18" fillId="2" borderId="23" xfId="0" applyNumberFormat="1" applyFont="1" applyFill="1" applyBorder="1" applyAlignment="1">
      <alignment horizontal="center"/>
    </xf>
    <xf numFmtId="0" fontId="18" fillId="2" borderId="14" xfId="0" applyFont="1" applyFill="1" applyBorder="1" applyAlignment="1">
      <alignment horizontal="left"/>
    </xf>
    <xf numFmtId="0" fontId="18" fillId="2" borderId="13" xfId="0" applyFont="1" applyFill="1" applyBorder="1"/>
    <xf numFmtId="49" fontId="7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7" fillId="0" borderId="0" xfId="0" applyFont="1" applyFill="1"/>
    <xf numFmtId="0" fontId="12" fillId="0" borderId="0" xfId="0" applyFont="1" applyFill="1"/>
    <xf numFmtId="3" fontId="18" fillId="0" borderId="0" xfId="0" applyNumberFormat="1" applyFont="1" applyFill="1"/>
    <xf numFmtId="49" fontId="7" fillId="0" borderId="20" xfId="0" applyNumberFormat="1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49" fontId="33" fillId="2" borderId="12" xfId="0" applyNumberFormat="1" applyFont="1" applyFill="1" applyBorder="1" applyAlignment="1">
      <alignment horizontal="center"/>
    </xf>
    <xf numFmtId="0" fontId="33" fillId="2" borderId="20" xfId="0" applyFont="1" applyFill="1" applyBorder="1"/>
    <xf numFmtId="49" fontId="33" fillId="2" borderId="9" xfId="0" applyNumberFormat="1" applyFont="1" applyFill="1" applyBorder="1" applyAlignment="1">
      <alignment horizontal="center"/>
    </xf>
    <xf numFmtId="0" fontId="33" fillId="2" borderId="11" xfId="0" applyFont="1" applyFill="1" applyBorder="1"/>
    <xf numFmtId="49" fontId="18" fillId="0" borderId="47" xfId="0" applyNumberFormat="1" applyFont="1" applyBorder="1" applyAlignment="1">
      <alignment horizontal="center"/>
    </xf>
    <xf numFmtId="3" fontId="18" fillId="2" borderId="40" xfId="0" applyNumberFormat="1" applyFont="1" applyFill="1" applyBorder="1"/>
    <xf numFmtId="49" fontId="18" fillId="2" borderId="12" xfId="0" applyNumberFormat="1" applyFont="1" applyFill="1" applyBorder="1" applyAlignment="1">
      <alignment horizontal="center"/>
    </xf>
    <xf numFmtId="49" fontId="18" fillId="2" borderId="15" xfId="0" applyNumberFormat="1" applyFont="1" applyFill="1" applyBorder="1" applyAlignment="1">
      <alignment horizontal="center"/>
    </xf>
    <xf numFmtId="0" fontId="18" fillId="0" borderId="14" xfId="0" applyFont="1" applyBorder="1" applyAlignment="1">
      <alignment horizontal="left"/>
    </xf>
    <xf numFmtId="0" fontId="18" fillId="2" borderId="24" xfId="0" applyFont="1" applyFill="1" applyBorder="1"/>
    <xf numFmtId="3" fontId="18" fillId="2" borderId="14" xfId="0" applyNumberFormat="1" applyFont="1" applyFill="1" applyBorder="1"/>
    <xf numFmtId="0" fontId="0" fillId="0" borderId="0" xfId="0"/>
    <xf numFmtId="49" fontId="17" fillId="2" borderId="23" xfId="2" applyNumberFormat="1" applyFont="1" applyFill="1" applyBorder="1" applyAlignment="1" applyProtection="1">
      <protection locked="0"/>
    </xf>
    <xf numFmtId="49" fontId="17" fillId="2" borderId="14" xfId="2" applyNumberFormat="1" applyFont="1" applyFill="1" applyBorder="1" applyAlignment="1"/>
    <xf numFmtId="0" fontId="17" fillId="2" borderId="14" xfId="2" applyFont="1" applyFill="1" applyBorder="1" applyAlignment="1"/>
    <xf numFmtId="0" fontId="9" fillId="2" borderId="14" xfId="0" applyFont="1" applyFill="1" applyBorder="1" applyAlignment="1"/>
    <xf numFmtId="0" fontId="30" fillId="2" borderId="14" xfId="0" applyFont="1" applyFill="1" applyBorder="1" applyAlignment="1"/>
    <xf numFmtId="49" fontId="17" fillId="2" borderId="18" xfId="2" applyNumberFormat="1" applyFont="1" applyFill="1" applyBorder="1" applyAlignment="1" applyProtection="1">
      <protection locked="0"/>
    </xf>
    <xf numFmtId="0" fontId="17" fillId="2" borderId="5" xfId="2" applyFont="1" applyFill="1" applyBorder="1" applyAlignment="1"/>
    <xf numFmtId="3" fontId="17" fillId="2" borderId="5" xfId="0" applyNumberFormat="1" applyFont="1" applyFill="1" applyBorder="1" applyAlignment="1"/>
    <xf numFmtId="49" fontId="17" fillId="2" borderId="16" xfId="2" applyNumberFormat="1" applyFont="1" applyFill="1" applyBorder="1" applyAlignment="1" applyProtection="1">
      <protection locked="0"/>
    </xf>
    <xf numFmtId="0" fontId="17" fillId="2" borderId="18" xfId="2" applyFont="1" applyFill="1" applyBorder="1" applyAlignment="1"/>
    <xf numFmtId="3" fontId="29" fillId="2" borderId="5" xfId="0" applyNumberFormat="1" applyFont="1" applyFill="1" applyBorder="1" applyAlignment="1"/>
    <xf numFmtId="0" fontId="35" fillId="0" borderId="0" xfId="0" applyFont="1"/>
    <xf numFmtId="3" fontId="17" fillId="0" borderId="21" xfId="0" applyNumberFormat="1" applyFont="1" applyFill="1" applyBorder="1" applyAlignment="1">
      <alignment horizontal="right" vertical="center"/>
    </xf>
    <xf numFmtId="0" fontId="9" fillId="0" borderId="21" xfId="0" applyFont="1" applyFill="1" applyBorder="1" applyAlignment="1">
      <alignment horizontal="right"/>
    </xf>
    <xf numFmtId="0" fontId="28" fillId="0" borderId="0" xfId="0" applyFont="1" applyAlignment="1">
      <alignment horizontal="center" wrapText="1"/>
    </xf>
    <xf numFmtId="0" fontId="0" fillId="0" borderId="0" xfId="0"/>
    <xf numFmtId="10" fontId="32" fillId="0" borderId="0" xfId="2" applyNumberFormat="1" applyFont="1" applyFill="1" applyAlignment="1">
      <alignment horizontal="center" wrapText="1"/>
    </xf>
    <xf numFmtId="0" fontId="0" fillId="0" borderId="0" xfId="0"/>
    <xf numFmtId="0" fontId="0" fillId="0" borderId="63" xfId="0" applyBorder="1"/>
    <xf numFmtId="2" fontId="7" fillId="0" borderId="51" xfId="0" applyNumberFormat="1" applyFont="1" applyBorder="1"/>
    <xf numFmtId="2" fontId="1" fillId="0" borderId="51" xfId="0" applyNumberFormat="1" applyFont="1" applyBorder="1"/>
    <xf numFmtId="2" fontId="1" fillId="0" borderId="35" xfId="0" applyNumberFormat="1" applyFont="1" applyBorder="1"/>
    <xf numFmtId="2" fontId="2" fillId="0" borderId="50" xfId="0" applyNumberFormat="1" applyFont="1" applyBorder="1"/>
    <xf numFmtId="2" fontId="1" fillId="0" borderId="35" xfId="0" applyNumberFormat="1" applyFont="1" applyFill="1" applyBorder="1"/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56" xfId="0" applyFont="1" applyFill="1" applyBorder="1" applyAlignment="1">
      <alignment horizontal="center"/>
    </xf>
    <xf numFmtId="0" fontId="21" fillId="2" borderId="42" xfId="0" applyFont="1" applyFill="1" applyBorder="1"/>
    <xf numFmtId="2" fontId="7" fillId="2" borderId="60" xfId="0" applyNumberFormat="1" applyFont="1" applyFill="1" applyBorder="1"/>
    <xf numFmtId="2" fontId="1" fillId="3" borderId="60" xfId="0" applyNumberFormat="1" applyFont="1" applyFill="1" applyBorder="1"/>
    <xf numFmtId="2" fontId="1" fillId="2" borderId="60" xfId="0" applyNumberFormat="1" applyFont="1" applyFill="1" applyBorder="1"/>
    <xf numFmtId="2" fontId="1" fillId="2" borderId="62" xfId="0" applyNumberFormat="1" applyFont="1" applyFill="1" applyBorder="1"/>
    <xf numFmtId="2" fontId="1" fillId="2" borderId="51" xfId="0" applyNumberFormat="1" applyFont="1" applyFill="1" applyBorder="1"/>
    <xf numFmtId="2" fontId="7" fillId="2" borderId="51" xfId="0" applyNumberFormat="1" applyFont="1" applyFill="1" applyBorder="1"/>
    <xf numFmtId="2" fontId="1" fillId="2" borderId="52" xfId="0" applyNumberFormat="1" applyFont="1" applyFill="1" applyBorder="1"/>
    <xf numFmtId="2" fontId="7" fillId="2" borderId="42" xfId="0" applyNumberFormat="1" applyFont="1" applyFill="1" applyBorder="1"/>
    <xf numFmtId="2" fontId="7" fillId="2" borderId="35" xfId="0" applyNumberFormat="1" applyFont="1" applyFill="1" applyBorder="1" applyAlignment="1"/>
    <xf numFmtId="2" fontId="7" fillId="2" borderId="6" xfId="0" applyNumberFormat="1" applyFont="1" applyFill="1" applyBorder="1" applyAlignment="1"/>
    <xf numFmtId="2" fontId="7" fillId="2" borderId="42" xfId="0" applyNumberFormat="1" applyFont="1" applyFill="1" applyBorder="1" applyAlignment="1"/>
    <xf numFmtId="2" fontId="1" fillId="2" borderId="35" xfId="0" applyNumberFormat="1" applyFont="1" applyFill="1" applyBorder="1"/>
    <xf numFmtId="2" fontId="7" fillId="0" borderId="35" xfId="0" applyNumberFormat="1" applyFont="1" applyFill="1" applyBorder="1"/>
    <xf numFmtId="2" fontId="2" fillId="2" borderId="50" xfId="0" applyNumberFormat="1" applyFont="1" applyFill="1" applyBorder="1"/>
    <xf numFmtId="2" fontId="7" fillId="0" borderId="60" xfId="0" applyNumberFormat="1" applyFont="1" applyBorder="1"/>
    <xf numFmtId="2" fontId="2" fillId="0" borderId="57" xfId="0" applyNumberFormat="1" applyFont="1" applyBorder="1"/>
    <xf numFmtId="2" fontId="18" fillId="0" borderId="51" xfId="0" applyNumberFormat="1" applyFont="1" applyBorder="1"/>
    <xf numFmtId="2" fontId="18" fillId="0" borderId="35" xfId="0" applyNumberFormat="1" applyFont="1" applyBorder="1"/>
    <xf numFmtId="2" fontId="17" fillId="0" borderId="51" xfId="0" applyNumberFormat="1" applyFont="1" applyBorder="1"/>
    <xf numFmtId="2" fontId="9" fillId="0" borderId="51" xfId="0" applyNumberFormat="1" applyFont="1" applyBorder="1"/>
    <xf numFmtId="2" fontId="9" fillId="0" borderId="35" xfId="0" applyNumberFormat="1" applyFont="1" applyBorder="1"/>
    <xf numFmtId="2" fontId="1" fillId="0" borderId="0" xfId="0" applyNumberFormat="1" applyFont="1" applyFill="1" applyBorder="1"/>
    <xf numFmtId="2" fontId="7" fillId="0" borderId="51" xfId="0" applyNumberFormat="1" applyFont="1" applyFill="1" applyBorder="1"/>
    <xf numFmtId="2" fontId="18" fillId="0" borderId="51" xfId="0" applyNumberFormat="1" applyFont="1" applyFill="1" applyBorder="1"/>
    <xf numFmtId="2" fontId="18" fillId="0" borderId="52" xfId="0" applyNumberFormat="1" applyFont="1" applyFill="1" applyBorder="1"/>
    <xf numFmtId="3" fontId="7" fillId="0" borderId="21" xfId="2" applyNumberFormat="1" applyFont="1" applyFill="1" applyBorder="1"/>
    <xf numFmtId="2" fontId="1" fillId="0" borderId="60" xfId="0" applyNumberFormat="1" applyFont="1" applyFill="1" applyBorder="1"/>
    <xf numFmtId="3" fontId="1" fillId="0" borderId="21" xfId="2" applyNumberFormat="1" applyFill="1" applyBorder="1"/>
    <xf numFmtId="3" fontId="1" fillId="0" borderId="14" xfId="2" applyNumberFormat="1" applyFill="1" applyBorder="1"/>
    <xf numFmtId="2" fontId="1" fillId="0" borderId="59" xfId="0" applyNumberFormat="1" applyFont="1" applyFill="1" applyBorder="1"/>
    <xf numFmtId="2" fontId="7" fillId="0" borderId="61" xfId="0" applyNumberFormat="1" applyFont="1" applyFill="1" applyBorder="1"/>
    <xf numFmtId="0" fontId="25" fillId="0" borderId="0" xfId="0" applyFont="1" applyBorder="1"/>
    <xf numFmtId="0" fontId="25" fillId="0" borderId="0" xfId="0" applyFont="1" applyFill="1" applyBorder="1"/>
    <xf numFmtId="3" fontId="1" fillId="2" borderId="14" xfId="2" applyNumberFormat="1" applyFont="1" applyFill="1" applyBorder="1"/>
    <xf numFmtId="3" fontId="34" fillId="2" borderId="24" xfId="0" applyNumberFormat="1" applyFont="1" applyFill="1" applyBorder="1" applyAlignment="1"/>
    <xf numFmtId="0" fontId="0" fillId="0" borderId="33" xfId="0" applyFill="1" applyBorder="1"/>
    <xf numFmtId="3" fontId="17" fillId="0" borderId="11" xfId="2" applyNumberFormat="1" applyFont="1" applyFill="1" applyBorder="1"/>
    <xf numFmtId="3" fontId="9" fillId="0" borderId="18" xfId="2" applyNumberFormat="1" applyFont="1" applyFill="1" applyBorder="1"/>
    <xf numFmtId="3" fontId="9" fillId="0" borderId="20" xfId="2" applyNumberFormat="1" applyFont="1" applyFill="1" applyBorder="1"/>
    <xf numFmtId="3" fontId="9" fillId="0" borderId="21" xfId="2" applyNumberFormat="1" applyFont="1" applyFill="1" applyBorder="1"/>
    <xf numFmtId="3" fontId="17" fillId="0" borderId="20" xfId="2" applyNumberFormat="1" applyFont="1" applyFill="1" applyBorder="1"/>
    <xf numFmtId="3" fontId="9" fillId="0" borderId="39" xfId="2" applyNumberFormat="1" applyFont="1" applyFill="1" applyBorder="1"/>
    <xf numFmtId="3" fontId="4" fillId="0" borderId="27" xfId="2" applyNumberFormat="1" applyFont="1" applyFill="1" applyBorder="1"/>
    <xf numFmtId="0" fontId="32" fillId="0" borderId="0" xfId="0" applyFont="1" applyFill="1" applyAlignment="1">
      <alignment horizontal="center" wrapText="1"/>
    </xf>
    <xf numFmtId="3" fontId="1" fillId="0" borderId="21" xfId="0" applyNumberFormat="1" applyFont="1" applyFill="1" applyBorder="1"/>
    <xf numFmtId="3" fontId="1" fillId="0" borderId="14" xfId="0" applyNumberFormat="1" applyFont="1" applyFill="1" applyBorder="1"/>
    <xf numFmtId="0" fontId="28" fillId="0" borderId="0" xfId="0" applyFont="1" applyFill="1" applyAlignment="1">
      <alignment horizontal="center" wrapText="1"/>
    </xf>
    <xf numFmtId="0" fontId="7" fillId="0" borderId="19" xfId="2" applyFont="1" applyBorder="1" applyAlignment="1">
      <alignment horizontal="left"/>
    </xf>
    <xf numFmtId="0" fontId="7" fillId="0" borderId="20" xfId="2" applyFont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/>
    <xf numFmtId="0" fontId="25" fillId="0" borderId="0" xfId="0" applyFont="1" applyBorder="1" applyAlignment="1">
      <alignment horizontal="left"/>
    </xf>
    <xf numFmtId="0" fontId="25" fillId="0" borderId="10" xfId="0" applyFont="1" applyFill="1" applyBorder="1" applyAlignment="1">
      <alignment horizontal="left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4" fillId="0" borderId="25" xfId="2" applyFont="1" applyBorder="1"/>
    <xf numFmtId="0" fontId="4" fillId="0" borderId="36" xfId="2" applyFont="1" applyBorder="1"/>
    <xf numFmtId="0" fontId="4" fillId="0" borderId="37" xfId="2" applyFont="1" applyBorder="1"/>
    <xf numFmtId="49" fontId="2" fillId="0" borderId="25" xfId="2" applyNumberFormat="1" applyFont="1" applyBorder="1" applyAlignment="1">
      <alignment horizontal="left"/>
    </xf>
    <xf numFmtId="0" fontId="2" fillId="0" borderId="36" xfId="2" applyFont="1" applyBorder="1"/>
    <xf numFmtId="0" fontId="2" fillId="0" borderId="37" xfId="2" applyFont="1" applyBorder="1"/>
    <xf numFmtId="49" fontId="17" fillId="2" borderId="22" xfId="2" applyNumberFormat="1" applyFont="1" applyFill="1" applyBorder="1" applyAlignment="1" applyProtection="1">
      <alignment horizontal="left"/>
      <protection locked="0"/>
    </xf>
    <xf numFmtId="0" fontId="22" fillId="2" borderId="20" xfId="0" applyFont="1" applyFill="1" applyBorder="1" applyAlignment="1">
      <alignment horizontal="left"/>
    </xf>
    <xf numFmtId="3" fontId="17" fillId="2" borderId="5" xfId="0" applyNumberFormat="1" applyFont="1" applyFill="1" applyBorder="1" applyAlignment="1">
      <alignment horizontal="right" vertical="center"/>
    </xf>
    <xf numFmtId="3" fontId="17" fillId="2" borderId="16" xfId="0" applyNumberFormat="1" applyFont="1" applyFill="1" applyBorder="1" applyAlignment="1">
      <alignment horizontal="right" vertical="center"/>
    </xf>
    <xf numFmtId="2" fontId="7" fillId="2" borderId="35" xfId="0" applyNumberFormat="1" applyFont="1" applyFill="1" applyBorder="1" applyAlignment="1">
      <alignment horizontal="right" vertical="center"/>
    </xf>
    <xf numFmtId="2" fontId="7" fillId="2" borderId="42" xfId="0" applyNumberFormat="1" applyFont="1" applyFill="1" applyBorder="1" applyAlignment="1">
      <alignment horizontal="right" vertical="center"/>
    </xf>
    <xf numFmtId="49" fontId="7" fillId="0" borderId="11" xfId="2" applyNumberFormat="1" applyFont="1" applyBorder="1" applyAlignment="1">
      <alignment horizontal="left"/>
    </xf>
    <xf numFmtId="0" fontId="7" fillId="0" borderId="16" xfId="2" applyFont="1" applyBorder="1" applyAlignment="1">
      <alignment horizontal="left"/>
    </xf>
    <xf numFmtId="0" fontId="2" fillId="0" borderId="25" xfId="0" applyFont="1" applyBorder="1"/>
    <xf numFmtId="0" fontId="2" fillId="0" borderId="36" xfId="0" applyFont="1" applyBorder="1"/>
    <xf numFmtId="0" fontId="2" fillId="0" borderId="37" xfId="0" applyFont="1" applyBorder="1"/>
    <xf numFmtId="2" fontId="1" fillId="0" borderId="35" xfId="0" applyNumberFormat="1" applyFont="1" applyBorder="1" applyAlignment="1">
      <alignment horizontal="right"/>
    </xf>
    <xf numFmtId="2" fontId="1" fillId="0" borderId="42" xfId="0" applyNumberFormat="1" applyFont="1" applyBorder="1" applyAlignment="1">
      <alignment horizontal="right"/>
    </xf>
    <xf numFmtId="3" fontId="1" fillId="0" borderId="14" xfId="2" applyNumberFormat="1" applyBorder="1" applyAlignment="1">
      <alignment horizontal="right"/>
    </xf>
    <xf numFmtId="3" fontId="1" fillId="0" borderId="16" xfId="2" applyNumberFormat="1" applyBorder="1" applyAlignment="1">
      <alignment horizontal="right"/>
    </xf>
    <xf numFmtId="49" fontId="3" fillId="0" borderId="15" xfId="2" applyNumberFormat="1" applyFont="1" applyBorder="1" applyAlignment="1">
      <alignment horizontal="center"/>
    </xf>
    <xf numFmtId="49" fontId="3" fillId="0" borderId="9" xfId="2" applyNumberFormat="1" applyFont="1" applyBorder="1" applyAlignment="1">
      <alignment horizontal="center"/>
    </xf>
    <xf numFmtId="0" fontId="4" fillId="0" borderId="26" xfId="2" applyFont="1" applyBorder="1"/>
    <xf numFmtId="0" fontId="4" fillId="0" borderId="27" xfId="2" applyFont="1" applyBorder="1"/>
    <xf numFmtId="0" fontId="3" fillId="0" borderId="14" xfId="2" applyFont="1" applyBorder="1" applyAlignment="1">
      <alignment horizontal="left" wrapText="1"/>
    </xf>
    <xf numFmtId="0" fontId="3" fillId="0" borderId="16" xfId="2" applyFont="1" applyBorder="1" applyAlignment="1">
      <alignment horizontal="left" wrapText="1"/>
    </xf>
    <xf numFmtId="0" fontId="3" fillId="0" borderId="14" xfId="2" applyFont="1" applyBorder="1" applyAlignment="1">
      <alignment horizontal="left"/>
    </xf>
    <xf numFmtId="0" fontId="3" fillId="0" borderId="16" xfId="2" applyFont="1" applyBorder="1" applyAlignment="1">
      <alignment horizontal="left"/>
    </xf>
    <xf numFmtId="49" fontId="3" fillId="0" borderId="14" xfId="2" applyNumberFormat="1" applyFont="1" applyBorder="1" applyAlignment="1">
      <alignment horizontal="center"/>
    </xf>
    <xf numFmtId="49" fontId="3" fillId="0" borderId="16" xfId="2" applyNumberFormat="1" applyFont="1" applyBorder="1" applyAlignment="1">
      <alignment horizontal="center"/>
    </xf>
    <xf numFmtId="0" fontId="17" fillId="0" borderId="22" xfId="0" applyFont="1" applyBorder="1"/>
    <xf numFmtId="0" fontId="17" fillId="0" borderId="11" xfId="0" applyFont="1" applyBorder="1"/>
    <xf numFmtId="0" fontId="4" fillId="0" borderId="25" xfId="0" applyFont="1" applyBorder="1"/>
    <xf numFmtId="0" fontId="4" fillId="0" borderId="36" xfId="0" applyFont="1" applyBorder="1"/>
    <xf numFmtId="0" fontId="4" fillId="0" borderId="37" xfId="0" applyFont="1" applyBorder="1"/>
    <xf numFmtId="0" fontId="13" fillId="0" borderId="0" xfId="0" applyFont="1"/>
    <xf numFmtId="49" fontId="17" fillId="0" borderId="22" xfId="2" applyNumberFormat="1" applyFont="1" applyBorder="1" applyAlignment="1">
      <alignment horizontal="left"/>
    </xf>
    <xf numFmtId="49" fontId="17" fillId="0" borderId="20" xfId="2" applyNumberFormat="1" applyFont="1" applyBorder="1" applyAlignment="1">
      <alignment horizontal="left"/>
    </xf>
    <xf numFmtId="2" fontId="18" fillId="0" borderId="35" xfId="0" applyNumberFormat="1" applyFont="1" applyBorder="1" applyAlignment="1">
      <alignment horizontal="right"/>
    </xf>
    <xf numFmtId="2" fontId="18" fillId="0" borderId="42" xfId="0" applyNumberFormat="1" applyFont="1" applyBorder="1" applyAlignment="1">
      <alignment horizontal="right"/>
    </xf>
    <xf numFmtId="0" fontId="4" fillId="0" borderId="32" xfId="0" applyFont="1" applyBorder="1" applyAlignment="1">
      <alignment horizontal="left"/>
    </xf>
    <xf numFmtId="49" fontId="18" fillId="0" borderId="15" xfId="0" applyNumberFormat="1" applyFont="1" applyBorder="1" applyAlignment="1">
      <alignment horizontal="center"/>
    </xf>
    <xf numFmtId="49" fontId="18" fillId="0" borderId="9" xfId="0" applyNumberFormat="1" applyFont="1" applyBorder="1" applyAlignment="1">
      <alignment horizontal="center"/>
    </xf>
    <xf numFmtId="3" fontId="18" fillId="2" borderId="14" xfId="0" applyNumberFormat="1" applyFont="1" applyFill="1" applyBorder="1" applyAlignment="1">
      <alignment horizontal="right"/>
    </xf>
    <xf numFmtId="3" fontId="18" fillId="2" borderId="16" xfId="0" applyNumberFormat="1" applyFont="1" applyFill="1" applyBorder="1" applyAlignment="1">
      <alignment horizontal="right"/>
    </xf>
    <xf numFmtId="0" fontId="7" fillId="2" borderId="19" xfId="0" applyFont="1" applyFill="1" applyBorder="1"/>
    <xf numFmtId="0" fontId="7" fillId="2" borderId="20" xfId="0" applyFont="1" applyFill="1" applyBorder="1"/>
    <xf numFmtId="0" fontId="18" fillId="0" borderId="14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49" fontId="18" fillId="0" borderId="14" xfId="0" applyNumberFormat="1" applyFont="1" applyBorder="1" applyAlignment="1">
      <alignment horizontal="center"/>
    </xf>
    <xf numFmtId="49" fontId="18" fillId="0" borderId="16" xfId="0" applyNumberFormat="1" applyFont="1" applyBorder="1" applyAlignment="1">
      <alignment horizontal="center"/>
    </xf>
    <xf numFmtId="0" fontId="4" fillId="0" borderId="0" xfId="1" applyFont="1"/>
    <xf numFmtId="0" fontId="1" fillId="0" borderId="0" xfId="1"/>
    <xf numFmtId="49" fontId="7" fillId="0" borderId="16" xfId="2" applyNumberFormat="1" applyFont="1" applyBorder="1" applyAlignment="1">
      <alignment horizontal="left"/>
    </xf>
  </cellXfs>
  <cellStyles count="4">
    <cellStyle name="Normální" xfId="0" builtinId="0"/>
    <cellStyle name="normální 2" xfId="2" xr:uid="{00000000-0005-0000-0000-000001000000}"/>
    <cellStyle name="Normální 3" xfId="3" xr:uid="{447B1B87-C84D-4916-AED5-98F8D3052A1A}"/>
    <cellStyle name="normální_Rozbory 2014" xfId="1" xr:uid="{00000000-0005-0000-0000-000002000000}"/>
  </cellStyles>
  <dxfs count="0"/>
  <tableStyles count="0" defaultTableStyle="TableStyleMedium9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"/>
  <sheetViews>
    <sheetView workbookViewId="0">
      <selection activeCell="E2" sqref="E2:F2"/>
    </sheetView>
  </sheetViews>
  <sheetFormatPr defaultRowHeight="15" x14ac:dyDescent="0.25"/>
  <cols>
    <col min="1" max="1" width="12.7109375" customWidth="1"/>
    <col min="2" max="2" width="10.28515625" customWidth="1"/>
    <col min="3" max="3" width="52" customWidth="1"/>
    <col min="4" max="4" width="39.7109375" customWidth="1"/>
    <col min="5" max="5" width="15" customWidth="1"/>
    <col min="6" max="6" width="15" style="280" customWidth="1"/>
    <col min="7" max="7" width="13" customWidth="1"/>
    <col min="8" max="8" width="12.85546875" customWidth="1"/>
  </cols>
  <sheetData>
    <row r="1" spans="1:7" s="562" customFormat="1" x14ac:dyDescent="0.25">
      <c r="E1" s="604" t="s">
        <v>336</v>
      </c>
      <c r="F1" s="279"/>
    </row>
    <row r="2" spans="1:7" s="562" customFormat="1" x14ac:dyDescent="0.25">
      <c r="E2" s="625" t="s">
        <v>362</v>
      </c>
      <c r="F2" s="625"/>
    </row>
    <row r="3" spans="1:7" s="562" customFormat="1" x14ac:dyDescent="0.25">
      <c r="E3" s="605" t="s">
        <v>360</v>
      </c>
      <c r="F3" s="605"/>
    </row>
    <row r="4" spans="1:7" s="562" customFormat="1" x14ac:dyDescent="0.25">
      <c r="A4" s="378"/>
      <c r="B4" s="378"/>
      <c r="C4" s="378"/>
      <c r="D4" s="378"/>
      <c r="E4" s="626" t="s">
        <v>359</v>
      </c>
      <c r="F4" s="626"/>
    </row>
    <row r="5" spans="1:7" s="562" customFormat="1" ht="21" x14ac:dyDescent="0.35">
      <c r="A5" s="627" t="s">
        <v>337</v>
      </c>
      <c r="B5" s="628"/>
      <c r="C5" s="628"/>
      <c r="D5" s="628"/>
      <c r="E5" s="624"/>
      <c r="F5" s="624"/>
    </row>
    <row r="6" spans="1:7" s="562" customFormat="1" x14ac:dyDescent="0.25">
      <c r="A6" s="378"/>
      <c r="B6" s="378"/>
      <c r="C6" s="378"/>
      <c r="D6" s="378"/>
      <c r="E6" s="378"/>
      <c r="F6" s="378"/>
    </row>
    <row r="7" spans="1:7" s="562" customFormat="1" ht="15.75" x14ac:dyDescent="0.25">
      <c r="A7" s="629" t="s">
        <v>239</v>
      </c>
      <c r="B7" s="623"/>
      <c r="C7" s="623"/>
      <c r="D7" s="623"/>
      <c r="E7" s="624"/>
      <c r="F7" s="624"/>
    </row>
    <row r="8" spans="1:7" s="562" customFormat="1" ht="15.75" x14ac:dyDescent="0.25">
      <c r="A8" s="622" t="s">
        <v>270</v>
      </c>
      <c r="B8" s="623"/>
      <c r="C8" s="623"/>
      <c r="D8" s="623"/>
      <c r="E8" s="624"/>
      <c r="F8" s="624"/>
    </row>
    <row r="9" spans="1:7" s="562" customFormat="1" ht="15.75" x14ac:dyDescent="0.25">
      <c r="A9" s="622" t="s">
        <v>238</v>
      </c>
      <c r="B9" s="623"/>
      <c r="C9" s="623"/>
      <c r="D9" s="623"/>
      <c r="E9" s="624"/>
      <c r="F9" s="624"/>
    </row>
    <row r="10" spans="1:7" s="562" customFormat="1" ht="15.75" x14ac:dyDescent="0.25">
      <c r="A10" s="622" t="s">
        <v>237</v>
      </c>
      <c r="B10" s="623"/>
      <c r="C10" s="623"/>
      <c r="D10" s="623"/>
      <c r="E10" s="624"/>
      <c r="F10" s="624"/>
    </row>
    <row r="11" spans="1:7" x14ac:dyDescent="0.25">
      <c r="E11" s="279"/>
      <c r="F11" s="279"/>
    </row>
    <row r="12" spans="1:7" ht="15.75" x14ac:dyDescent="0.25">
      <c r="A12" s="41"/>
      <c r="B12" s="39"/>
      <c r="C12" s="42"/>
      <c r="D12" s="39"/>
    </row>
    <row r="13" spans="1:7" ht="18.75" thickBot="1" x14ac:dyDescent="0.3">
      <c r="A13" s="42" t="s">
        <v>0</v>
      </c>
      <c r="B13" s="202"/>
      <c r="C13" s="41"/>
      <c r="D13" s="39"/>
      <c r="G13" s="170" t="s">
        <v>339</v>
      </c>
    </row>
    <row r="14" spans="1:7" ht="15" customHeight="1" x14ac:dyDescent="0.25">
      <c r="A14" s="43" t="s">
        <v>1</v>
      </c>
      <c r="B14" s="44" t="s">
        <v>2</v>
      </c>
      <c r="C14" s="45" t="s">
        <v>3</v>
      </c>
      <c r="D14" s="46"/>
      <c r="E14" s="44" t="s">
        <v>4</v>
      </c>
      <c r="F14" s="44" t="s">
        <v>235</v>
      </c>
      <c r="G14" s="281"/>
    </row>
    <row r="15" spans="1:7" x14ac:dyDescent="0.25">
      <c r="A15" s="74" t="s">
        <v>5</v>
      </c>
      <c r="B15" s="47" t="s">
        <v>6</v>
      </c>
      <c r="C15" s="48" t="s">
        <v>7</v>
      </c>
      <c r="D15" s="49" t="s">
        <v>8</v>
      </c>
      <c r="E15" s="47" t="s">
        <v>265</v>
      </c>
      <c r="F15" s="47" t="s">
        <v>225</v>
      </c>
      <c r="G15" s="282" t="s">
        <v>310</v>
      </c>
    </row>
    <row r="16" spans="1:7" ht="15.75" thickBot="1" x14ac:dyDescent="0.3">
      <c r="A16" s="74" t="s">
        <v>9</v>
      </c>
      <c r="B16" s="47" t="s">
        <v>10</v>
      </c>
      <c r="C16" s="48"/>
      <c r="D16" s="49"/>
      <c r="E16" s="50" t="s">
        <v>290</v>
      </c>
      <c r="F16" s="50" t="s">
        <v>309</v>
      </c>
      <c r="G16" s="282" t="s">
        <v>236</v>
      </c>
    </row>
    <row r="17" spans="1:10" ht="15.75" x14ac:dyDescent="0.25">
      <c r="A17" s="275" t="s">
        <v>11</v>
      </c>
      <c r="B17" s="276"/>
      <c r="C17" s="277"/>
      <c r="D17" s="278"/>
      <c r="E17" s="274"/>
      <c r="F17" s="274"/>
      <c r="G17" s="563"/>
      <c r="J17" s="556"/>
    </row>
    <row r="18" spans="1:10" x14ac:dyDescent="0.25">
      <c r="A18" s="90" t="s">
        <v>312</v>
      </c>
      <c r="B18" s="82" t="s">
        <v>311</v>
      </c>
      <c r="C18" s="400"/>
      <c r="D18" s="82"/>
      <c r="E18" s="150">
        <f>SUM(E19:E19)</f>
        <v>200</v>
      </c>
      <c r="F18" s="150">
        <f>SUM(F19:F19)</f>
        <v>100</v>
      </c>
      <c r="G18" s="564">
        <f>(F18*100)/E18</f>
        <v>50</v>
      </c>
    </row>
    <row r="19" spans="1:10" ht="15.75" x14ac:dyDescent="0.25">
      <c r="A19" s="127"/>
      <c r="B19" s="128"/>
      <c r="C19" s="81" t="s">
        <v>251</v>
      </c>
      <c r="D19" s="81" t="s">
        <v>12</v>
      </c>
      <c r="E19" s="248">
        <v>200</v>
      </c>
      <c r="F19" s="248">
        <v>100</v>
      </c>
      <c r="G19" s="565">
        <f>(F19*100)/E19</f>
        <v>50</v>
      </c>
      <c r="J19" s="556"/>
    </row>
    <row r="20" spans="1:10" ht="15.75" x14ac:dyDescent="0.25">
      <c r="A20" s="127"/>
      <c r="B20" s="128"/>
      <c r="C20" s="81"/>
      <c r="D20" s="129"/>
      <c r="E20" s="227"/>
      <c r="F20" s="227"/>
      <c r="G20" s="564"/>
    </row>
    <row r="21" spans="1:10" x14ac:dyDescent="0.25">
      <c r="A21" s="92" t="s">
        <v>13</v>
      </c>
      <c r="B21" s="620" t="s">
        <v>232</v>
      </c>
      <c r="C21" s="620"/>
      <c r="D21" s="621"/>
      <c r="E21" s="228">
        <f>SUM(E22:E23)</f>
        <v>600</v>
      </c>
      <c r="F21" s="228">
        <f>SUM(F22:F23)</f>
        <v>350</v>
      </c>
      <c r="G21" s="564">
        <f t="shared" ref="G21:G23" si="0">(F21*100)/E21</f>
        <v>58.333333333333336</v>
      </c>
      <c r="I21" s="240"/>
    </row>
    <row r="22" spans="1:10" x14ac:dyDescent="0.25">
      <c r="A22" s="91"/>
      <c r="B22" s="130"/>
      <c r="C22" s="81" t="s">
        <v>14</v>
      </c>
      <c r="D22" s="81" t="s">
        <v>12</v>
      </c>
      <c r="E22" s="248">
        <v>100</v>
      </c>
      <c r="F22" s="617">
        <v>50</v>
      </c>
      <c r="G22" s="565">
        <f t="shared" si="0"/>
        <v>50</v>
      </c>
      <c r="I22" s="240"/>
    </row>
    <row r="23" spans="1:10" x14ac:dyDescent="0.25">
      <c r="A23" s="131"/>
      <c r="B23" s="81"/>
      <c r="C23" s="81" t="s">
        <v>15</v>
      </c>
      <c r="D23" s="81" t="s">
        <v>12</v>
      </c>
      <c r="E23" s="271">
        <v>500</v>
      </c>
      <c r="F23" s="617">
        <v>300</v>
      </c>
      <c r="G23" s="565">
        <f t="shared" si="0"/>
        <v>60</v>
      </c>
      <c r="I23" s="240"/>
    </row>
    <row r="24" spans="1:10" x14ac:dyDescent="0.25">
      <c r="A24" s="139"/>
      <c r="B24" s="81"/>
      <c r="C24" s="81"/>
      <c r="D24" s="81"/>
      <c r="E24" s="271"/>
      <c r="F24" s="617"/>
      <c r="G24" s="565"/>
      <c r="I24" s="240"/>
    </row>
    <row r="25" spans="1:10" x14ac:dyDescent="0.25">
      <c r="A25" s="131"/>
      <c r="B25" s="112"/>
      <c r="C25" s="272" t="s">
        <v>338</v>
      </c>
      <c r="D25" s="65"/>
      <c r="E25" s="227">
        <f>SUM(E26)</f>
        <v>772</v>
      </c>
      <c r="F25" s="382">
        <f>SUM(F26)</f>
        <v>5390</v>
      </c>
      <c r="G25" s="564">
        <v>64.77</v>
      </c>
      <c r="H25" s="308"/>
      <c r="I25" s="240"/>
    </row>
    <row r="26" spans="1:10" ht="15.75" thickBot="1" x14ac:dyDescent="0.3">
      <c r="A26" s="296"/>
      <c r="B26" s="297"/>
      <c r="C26" s="298" t="s">
        <v>326</v>
      </c>
      <c r="D26" s="298" t="s">
        <v>12</v>
      </c>
      <c r="E26" s="299">
        <v>772</v>
      </c>
      <c r="F26" s="618">
        <v>5390</v>
      </c>
      <c r="G26" s="566">
        <f>(F26*100)/E26</f>
        <v>698.18652849740931</v>
      </c>
      <c r="I26" s="240"/>
    </row>
    <row r="27" spans="1:10" ht="16.5" thickBot="1" x14ac:dyDescent="0.3">
      <c r="A27" s="132" t="s">
        <v>16</v>
      </c>
      <c r="B27" s="133"/>
      <c r="C27" s="134"/>
      <c r="D27" s="134"/>
      <c r="E27" s="155">
        <f>E21+E18+E25</f>
        <v>1572</v>
      </c>
      <c r="F27" s="522">
        <f>F21+F18+F25</f>
        <v>5840</v>
      </c>
      <c r="G27" s="567">
        <f>(F27*100)/E27</f>
        <v>371.50127226463104</v>
      </c>
      <c r="H27" s="309"/>
      <c r="I27" s="291"/>
    </row>
    <row r="28" spans="1:10" x14ac:dyDescent="0.25">
      <c r="A28" s="53"/>
      <c r="B28" s="41"/>
      <c r="C28" s="54"/>
      <c r="D28" s="41"/>
      <c r="E28" s="374"/>
      <c r="F28" s="619"/>
      <c r="G28" s="455"/>
      <c r="H28" s="240"/>
    </row>
    <row r="29" spans="1:10" x14ac:dyDescent="0.25">
      <c r="F29" s="456"/>
      <c r="G29" s="457"/>
    </row>
    <row r="30" spans="1:10" x14ac:dyDescent="0.25">
      <c r="G30" s="367"/>
    </row>
    <row r="31" spans="1:10" x14ac:dyDescent="0.25">
      <c r="G31" s="367"/>
    </row>
    <row r="32" spans="1:10" x14ac:dyDescent="0.25">
      <c r="G32" s="367"/>
    </row>
  </sheetData>
  <mergeCells count="8">
    <mergeCell ref="B21:D21"/>
    <mergeCell ref="A9:F9"/>
    <mergeCell ref="A10:F10"/>
    <mergeCell ref="E2:F2"/>
    <mergeCell ref="E4:F4"/>
    <mergeCell ref="A5:F5"/>
    <mergeCell ref="A7:F7"/>
    <mergeCell ref="A8:F8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L50"/>
  <sheetViews>
    <sheetView workbookViewId="0">
      <selection activeCell="D33" sqref="D33"/>
    </sheetView>
  </sheetViews>
  <sheetFormatPr defaultRowHeight="15" x14ac:dyDescent="0.25"/>
  <cols>
    <col min="1" max="2" width="12.7109375" customWidth="1"/>
    <col min="3" max="3" width="38.28515625" customWidth="1"/>
    <col min="4" max="4" width="41.7109375" customWidth="1"/>
    <col min="5" max="5" width="14.7109375" customWidth="1"/>
    <col min="6" max="6" width="14.7109375" style="280" customWidth="1"/>
    <col min="7" max="7" width="14.7109375" customWidth="1"/>
  </cols>
  <sheetData>
    <row r="2" spans="1:10" ht="15.75" x14ac:dyDescent="0.25">
      <c r="A2" s="42" t="s">
        <v>17</v>
      </c>
      <c r="B2" s="41"/>
      <c r="C2" s="41"/>
      <c r="D2" s="39"/>
      <c r="I2" s="135"/>
    </row>
    <row r="3" spans="1:10" ht="15.75" thickBot="1" x14ac:dyDescent="0.3">
      <c r="A3" s="41"/>
      <c r="B3" s="41"/>
      <c r="C3" s="41"/>
      <c r="D3" s="39" t="s">
        <v>18</v>
      </c>
      <c r="G3" s="170" t="s">
        <v>340</v>
      </c>
    </row>
    <row r="4" spans="1:10" x14ac:dyDescent="0.25">
      <c r="A4" s="55" t="s">
        <v>1</v>
      </c>
      <c r="B4" s="44" t="s">
        <v>2</v>
      </c>
      <c r="C4" s="56" t="s">
        <v>3</v>
      </c>
      <c r="D4" s="46"/>
      <c r="E4" s="44" t="s">
        <v>4</v>
      </c>
      <c r="F4" s="44" t="s">
        <v>235</v>
      </c>
      <c r="G4" s="281"/>
    </row>
    <row r="5" spans="1:10" x14ac:dyDescent="0.25">
      <c r="A5" s="57" t="s">
        <v>5</v>
      </c>
      <c r="B5" s="47" t="s">
        <v>6</v>
      </c>
      <c r="C5" s="373" t="s">
        <v>7</v>
      </c>
      <c r="D5" s="49" t="s">
        <v>8</v>
      </c>
      <c r="E5" s="47" t="s">
        <v>265</v>
      </c>
      <c r="F5" s="47" t="s">
        <v>225</v>
      </c>
      <c r="G5" s="282" t="s">
        <v>310</v>
      </c>
    </row>
    <row r="6" spans="1:10" ht="15.75" thickBot="1" x14ac:dyDescent="0.3">
      <c r="A6" s="58" t="s">
        <v>9</v>
      </c>
      <c r="B6" s="50" t="s">
        <v>10</v>
      </c>
      <c r="C6" s="59"/>
      <c r="D6" s="51"/>
      <c r="E6" s="50" t="s">
        <v>290</v>
      </c>
      <c r="F6" s="50" t="s">
        <v>309</v>
      </c>
      <c r="G6" s="283" t="s">
        <v>236</v>
      </c>
    </row>
    <row r="7" spans="1:10" ht="15.75" x14ac:dyDescent="0.25">
      <c r="A7" s="124" t="s">
        <v>11</v>
      </c>
      <c r="B7" s="125"/>
      <c r="C7" s="52"/>
      <c r="D7" s="126"/>
      <c r="E7" s="156"/>
      <c r="F7" s="156"/>
      <c r="G7" s="157"/>
    </row>
    <row r="8" spans="1:10" x14ac:dyDescent="0.25">
      <c r="A8" s="85" t="s">
        <v>19</v>
      </c>
      <c r="B8" s="122" t="s">
        <v>289</v>
      </c>
      <c r="C8" s="86"/>
      <c r="D8" s="401"/>
      <c r="E8" s="382">
        <f>SUM(E9:E16)</f>
        <v>83108</v>
      </c>
      <c r="F8" s="402">
        <f>SUM(F9:F16)</f>
        <v>88186</v>
      </c>
      <c r="G8" s="564">
        <f t="shared" ref="G8:G17" si="0">(F8*100)/E8</f>
        <v>106.11012176926408</v>
      </c>
    </row>
    <row r="9" spans="1:10" x14ac:dyDescent="0.25">
      <c r="A9" s="123"/>
      <c r="B9" s="87"/>
      <c r="C9" s="87" t="s">
        <v>20</v>
      </c>
      <c r="D9" s="87" t="s">
        <v>21</v>
      </c>
      <c r="E9" s="234">
        <v>13650</v>
      </c>
      <c r="F9" s="234">
        <v>9000</v>
      </c>
      <c r="G9" s="565">
        <f t="shared" si="0"/>
        <v>65.934065934065927</v>
      </c>
    </row>
    <row r="10" spans="1:10" x14ac:dyDescent="0.25">
      <c r="A10" s="88"/>
      <c r="B10" s="87"/>
      <c r="C10" s="87" t="s">
        <v>231</v>
      </c>
      <c r="D10" s="87" t="s">
        <v>22</v>
      </c>
      <c r="E10" s="234">
        <v>4500</v>
      </c>
      <c r="F10" s="234">
        <v>4000</v>
      </c>
      <c r="G10" s="565">
        <f t="shared" si="0"/>
        <v>88.888888888888886</v>
      </c>
    </row>
    <row r="11" spans="1:10" x14ac:dyDescent="0.25">
      <c r="A11" s="88"/>
      <c r="B11" s="87"/>
      <c r="C11" s="87" t="s">
        <v>253</v>
      </c>
      <c r="D11" s="87" t="s">
        <v>22</v>
      </c>
      <c r="E11" s="234">
        <v>2000</v>
      </c>
      <c r="F11" s="234">
        <v>0</v>
      </c>
      <c r="G11" s="565">
        <f t="shared" si="0"/>
        <v>0</v>
      </c>
    </row>
    <row r="12" spans="1:10" x14ac:dyDescent="0.25">
      <c r="A12" s="88"/>
      <c r="B12" s="87"/>
      <c r="C12" s="87" t="s">
        <v>23</v>
      </c>
      <c r="D12" s="87" t="s">
        <v>24</v>
      </c>
      <c r="E12" s="244">
        <v>1260</v>
      </c>
      <c r="F12" s="244">
        <v>800</v>
      </c>
      <c r="G12" s="565">
        <f t="shared" si="0"/>
        <v>63.492063492063494</v>
      </c>
    </row>
    <row r="13" spans="1:10" x14ac:dyDescent="0.25">
      <c r="A13" s="123"/>
      <c r="B13" s="114"/>
      <c r="C13" s="87" t="s">
        <v>287</v>
      </c>
      <c r="D13" s="87" t="s">
        <v>25</v>
      </c>
      <c r="E13" s="244">
        <v>52248</v>
      </c>
      <c r="F13" s="244">
        <v>51500</v>
      </c>
      <c r="G13" s="565">
        <f t="shared" si="0"/>
        <v>98.568366253253714</v>
      </c>
    </row>
    <row r="14" spans="1:10" x14ac:dyDescent="0.25">
      <c r="A14" s="123"/>
      <c r="B14" s="370"/>
      <c r="C14" s="89" t="s">
        <v>252</v>
      </c>
      <c r="D14" s="89" t="s">
        <v>26</v>
      </c>
      <c r="E14" s="234">
        <v>6300</v>
      </c>
      <c r="F14" s="234">
        <v>6300</v>
      </c>
      <c r="G14" s="565">
        <f t="shared" si="0"/>
        <v>100</v>
      </c>
      <c r="J14" s="240"/>
    </row>
    <row r="15" spans="1:10" s="398" customFormat="1" x14ac:dyDescent="0.25">
      <c r="A15" s="171"/>
      <c r="B15" s="399"/>
      <c r="C15" s="460" t="s">
        <v>324</v>
      </c>
      <c r="D15" s="461" t="s">
        <v>325</v>
      </c>
      <c r="E15" s="462">
        <v>0</v>
      </c>
      <c r="F15" s="462">
        <v>13556</v>
      </c>
      <c r="G15" s="568">
        <v>0</v>
      </c>
      <c r="H15" s="544"/>
    </row>
    <row r="16" spans="1:10" ht="15.75" thickBot="1" x14ac:dyDescent="0.3">
      <c r="A16" s="171"/>
      <c r="B16" s="370"/>
      <c r="C16" s="460" t="s">
        <v>271</v>
      </c>
      <c r="D16" s="461" t="s">
        <v>137</v>
      </c>
      <c r="E16" s="462">
        <v>3150</v>
      </c>
      <c r="F16" s="462">
        <v>3030</v>
      </c>
      <c r="G16" s="568">
        <f t="shared" si="0"/>
        <v>96.19047619047619</v>
      </c>
    </row>
    <row r="17" spans="1:12" ht="16.5" thickBot="1" x14ac:dyDescent="0.3">
      <c r="A17" s="630" t="s">
        <v>16</v>
      </c>
      <c r="B17" s="631"/>
      <c r="C17" s="632"/>
      <c r="D17" s="386"/>
      <c r="E17" s="109">
        <f>E8</f>
        <v>83108</v>
      </c>
      <c r="F17" s="522">
        <f>F8</f>
        <v>88186</v>
      </c>
      <c r="G17" s="567">
        <f t="shared" si="0"/>
        <v>106.11012176926408</v>
      </c>
      <c r="H17" s="309"/>
      <c r="I17" s="291"/>
    </row>
    <row r="18" spans="1:12" ht="15.75" x14ac:dyDescent="0.25">
      <c r="A18" s="111"/>
      <c r="B18" s="111"/>
      <c r="C18" s="111"/>
      <c r="D18" s="111"/>
      <c r="E18" s="374"/>
      <c r="F18" s="559"/>
      <c r="G18" s="455"/>
      <c r="H18" s="240"/>
    </row>
    <row r="19" spans="1:12" x14ac:dyDescent="0.25">
      <c r="B19" s="135"/>
      <c r="C19" s="135"/>
      <c r="E19" s="560"/>
      <c r="F19" s="560"/>
      <c r="G19" s="560"/>
    </row>
    <row r="20" spans="1:12" x14ac:dyDescent="0.25">
      <c r="E20" s="250"/>
      <c r="F20" s="560"/>
      <c r="G20" s="560"/>
      <c r="L20" s="240"/>
    </row>
    <row r="46" ht="30.75" customHeight="1" x14ac:dyDescent="0.25"/>
    <row r="50" ht="27" customHeight="1" x14ac:dyDescent="0.25"/>
  </sheetData>
  <mergeCells count="1">
    <mergeCell ref="A17:C17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3"/>
  <sheetViews>
    <sheetView topLeftCell="A19" zoomScaleNormal="100" workbookViewId="0">
      <selection activeCell="G3" sqref="G3"/>
    </sheetView>
  </sheetViews>
  <sheetFormatPr defaultRowHeight="15" x14ac:dyDescent="0.25"/>
  <cols>
    <col min="1" max="1" width="12.7109375" customWidth="1"/>
    <col min="2" max="2" width="8.5703125" customWidth="1"/>
    <col min="3" max="3" width="36.5703125" customWidth="1"/>
    <col min="4" max="4" width="39.7109375" customWidth="1"/>
    <col min="5" max="5" width="14.7109375" customWidth="1"/>
    <col min="6" max="6" width="14.7109375" style="280" customWidth="1"/>
    <col min="7" max="7" width="14.7109375" customWidth="1"/>
  </cols>
  <sheetData>
    <row r="1" spans="1:8" ht="18" x14ac:dyDescent="0.25">
      <c r="C1" s="2"/>
    </row>
    <row r="2" spans="1:8" ht="15.75" x14ac:dyDescent="0.25">
      <c r="A2" s="1" t="s">
        <v>27</v>
      </c>
      <c r="H2" s="135"/>
    </row>
    <row r="3" spans="1:8" ht="16.5" thickBot="1" x14ac:dyDescent="0.3">
      <c r="A3" s="41"/>
      <c r="B3" s="42"/>
      <c r="C3" s="41"/>
      <c r="D3" s="41"/>
      <c r="G3" s="170" t="s">
        <v>341</v>
      </c>
    </row>
    <row r="4" spans="1:8" x14ac:dyDescent="0.25">
      <c r="A4" s="55" t="s">
        <v>1</v>
      </c>
      <c r="B4" s="44" t="s">
        <v>2</v>
      </c>
      <c r="C4" s="56" t="s">
        <v>3</v>
      </c>
      <c r="D4" s="44"/>
      <c r="E4" s="44" t="s">
        <v>4</v>
      </c>
      <c r="F4" s="44" t="s">
        <v>235</v>
      </c>
      <c r="G4" s="281"/>
    </row>
    <row r="5" spans="1:8" x14ac:dyDescent="0.25">
      <c r="A5" s="57" t="s">
        <v>5</v>
      </c>
      <c r="B5" s="47" t="s">
        <v>6</v>
      </c>
      <c r="C5" s="373" t="s">
        <v>7</v>
      </c>
      <c r="D5" s="49" t="s">
        <v>8</v>
      </c>
      <c r="E5" s="47" t="s">
        <v>265</v>
      </c>
      <c r="F5" s="47" t="s">
        <v>225</v>
      </c>
      <c r="G5" s="282" t="s">
        <v>310</v>
      </c>
    </row>
    <row r="6" spans="1:8" ht="15.75" thickBot="1" x14ac:dyDescent="0.3">
      <c r="A6" s="58" t="s">
        <v>9</v>
      </c>
      <c r="B6" s="50" t="s">
        <v>10</v>
      </c>
      <c r="C6" s="59"/>
      <c r="D6" s="51"/>
      <c r="E6" s="50" t="s">
        <v>290</v>
      </c>
      <c r="F6" s="50" t="s">
        <v>309</v>
      </c>
      <c r="G6" s="283" t="s">
        <v>236</v>
      </c>
    </row>
    <row r="7" spans="1:8" ht="15.75" x14ac:dyDescent="0.25">
      <c r="A7" s="158" t="s">
        <v>11</v>
      </c>
      <c r="B7" s="159"/>
      <c r="C7" s="52"/>
      <c r="D7" s="160"/>
      <c r="E7" s="152"/>
      <c r="F7" s="152"/>
      <c r="G7" s="157"/>
    </row>
    <row r="8" spans="1:8" x14ac:dyDescent="0.25">
      <c r="A8" s="90" t="s">
        <v>28</v>
      </c>
      <c r="B8" s="484" t="s">
        <v>29</v>
      </c>
      <c r="C8" s="485"/>
      <c r="D8" s="486"/>
      <c r="E8" s="83">
        <f>SUM(E9:E12)</f>
        <v>8400</v>
      </c>
      <c r="F8" s="83">
        <f>SUM(F9:F12)</f>
        <v>2060</v>
      </c>
      <c r="G8" s="564">
        <f t="shared" ref="G8:G13" si="0">(F8*100)/E8</f>
        <v>24.523809523809526</v>
      </c>
    </row>
    <row r="9" spans="1:8" x14ac:dyDescent="0.25">
      <c r="A9" s="368"/>
      <c r="B9" s="120"/>
      <c r="C9" s="121" t="s">
        <v>30</v>
      </c>
      <c r="D9" s="96" t="s">
        <v>31</v>
      </c>
      <c r="E9" s="151">
        <v>7000</v>
      </c>
      <c r="F9" s="151">
        <v>0</v>
      </c>
      <c r="G9" s="565">
        <f t="shared" si="0"/>
        <v>0</v>
      </c>
    </row>
    <row r="10" spans="1:8" x14ac:dyDescent="0.25">
      <c r="A10" s="88"/>
      <c r="B10" s="114"/>
      <c r="C10" s="94" t="s">
        <v>23</v>
      </c>
      <c r="D10" s="96" t="s">
        <v>32</v>
      </c>
      <c r="E10" s="136">
        <v>200</v>
      </c>
      <c r="F10" s="136">
        <v>380</v>
      </c>
      <c r="G10" s="565">
        <f t="shared" si="0"/>
        <v>190</v>
      </c>
    </row>
    <row r="11" spans="1:8" ht="15" customHeight="1" x14ac:dyDescent="0.25">
      <c r="A11" s="368"/>
      <c r="B11" s="114"/>
      <c r="C11" s="121" t="s">
        <v>281</v>
      </c>
      <c r="D11" s="172" t="s">
        <v>32</v>
      </c>
      <c r="E11" s="245">
        <v>1000</v>
      </c>
      <c r="F11" s="606">
        <v>1500</v>
      </c>
      <c r="G11" s="565">
        <f t="shared" si="0"/>
        <v>150</v>
      </c>
    </row>
    <row r="12" spans="1:8" ht="15" customHeight="1" thickBot="1" x14ac:dyDescent="0.3">
      <c r="A12" s="368"/>
      <c r="B12" s="154"/>
      <c r="C12" s="300" t="s">
        <v>296</v>
      </c>
      <c r="D12" s="301" t="s">
        <v>32</v>
      </c>
      <c r="E12" s="173">
        <v>200</v>
      </c>
      <c r="F12" s="173">
        <v>180</v>
      </c>
      <c r="G12" s="566">
        <f t="shared" si="0"/>
        <v>90</v>
      </c>
    </row>
    <row r="13" spans="1:8" ht="15" customHeight="1" thickBot="1" x14ac:dyDescent="0.3">
      <c r="A13" s="633" t="s">
        <v>16</v>
      </c>
      <c r="B13" s="634"/>
      <c r="C13" s="635"/>
      <c r="D13" s="487"/>
      <c r="E13" s="109">
        <f>E8</f>
        <v>8400</v>
      </c>
      <c r="F13" s="109">
        <f>F8</f>
        <v>2060</v>
      </c>
      <c r="G13" s="567">
        <f t="shared" si="0"/>
        <v>24.523809523809526</v>
      </c>
      <c r="H13" s="291"/>
    </row>
  </sheetData>
  <mergeCells count="1">
    <mergeCell ref="A13:C13"/>
  </mergeCells>
  <pageMargins left="0.31496062992125984" right="0" top="0.39370078740157483" bottom="0.39370078740157483" header="0" footer="0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2"/>
  <sheetViews>
    <sheetView topLeftCell="A31" zoomScaleNormal="100" workbookViewId="0">
      <selection activeCell="F53" sqref="F53"/>
    </sheetView>
  </sheetViews>
  <sheetFormatPr defaultRowHeight="15" x14ac:dyDescent="0.25"/>
  <cols>
    <col min="1" max="2" width="12.7109375" style="135" customWidth="1"/>
    <col min="3" max="3" width="56.85546875" style="135" customWidth="1"/>
    <col min="4" max="4" width="42" style="135" customWidth="1"/>
    <col min="5" max="7" width="14.7109375" style="135" customWidth="1"/>
    <col min="8" max="8" width="9.140625" style="135"/>
    <col min="9" max="9" width="9.140625" style="135" hidden="1" customWidth="1"/>
    <col min="10" max="10" width="22.85546875" style="135" hidden="1" customWidth="1"/>
    <col min="11" max="16384" width="9.140625" style="135"/>
  </cols>
  <sheetData>
    <row r="1" spans="1:7" x14ac:dyDescent="0.25">
      <c r="A1" s="378"/>
      <c r="B1" s="378"/>
      <c r="C1" s="378"/>
      <c r="D1" s="378"/>
      <c r="E1" s="378"/>
      <c r="F1" s="378"/>
      <c r="G1" s="378"/>
    </row>
    <row r="2" spans="1:7" ht="15.75" x14ac:dyDescent="0.25">
      <c r="A2" s="490" t="s">
        <v>33</v>
      </c>
      <c r="B2" s="491"/>
      <c r="C2" s="491"/>
      <c r="D2" s="491"/>
      <c r="E2" s="378"/>
      <c r="F2" s="378"/>
      <c r="G2" s="378"/>
    </row>
    <row r="3" spans="1:7" ht="16.5" thickBot="1" x14ac:dyDescent="0.3">
      <c r="A3" s="492"/>
      <c r="B3" s="490"/>
      <c r="C3" s="492"/>
      <c r="D3" s="492"/>
      <c r="E3" s="378"/>
      <c r="F3" s="378"/>
      <c r="G3" s="170" t="s">
        <v>342</v>
      </c>
    </row>
    <row r="4" spans="1:7" x14ac:dyDescent="0.25">
      <c r="A4" s="493" t="s">
        <v>1</v>
      </c>
      <c r="B4" s="494" t="s">
        <v>2</v>
      </c>
      <c r="C4" s="495" t="s">
        <v>3</v>
      </c>
      <c r="D4" s="496"/>
      <c r="E4" s="488" t="s">
        <v>4</v>
      </c>
      <c r="F4" s="488" t="s">
        <v>235</v>
      </c>
      <c r="G4" s="569"/>
    </row>
    <row r="5" spans="1:7" x14ac:dyDescent="0.25">
      <c r="A5" s="497" t="s">
        <v>5</v>
      </c>
      <c r="B5" s="498" t="s">
        <v>6</v>
      </c>
      <c r="C5" s="499" t="s">
        <v>7</v>
      </c>
      <c r="D5" s="500" t="s">
        <v>8</v>
      </c>
      <c r="E5" s="501" t="s">
        <v>265</v>
      </c>
      <c r="F5" s="501" t="s">
        <v>225</v>
      </c>
      <c r="G5" s="570" t="s">
        <v>310</v>
      </c>
    </row>
    <row r="6" spans="1:7" ht="15.75" thickBot="1" x14ac:dyDescent="0.3">
      <c r="A6" s="502" t="s">
        <v>9</v>
      </c>
      <c r="B6" s="503" t="s">
        <v>10</v>
      </c>
      <c r="C6" s="504"/>
      <c r="D6" s="505"/>
      <c r="E6" s="489" t="s">
        <v>290</v>
      </c>
      <c r="F6" s="489" t="s">
        <v>309</v>
      </c>
      <c r="G6" s="571" t="s">
        <v>236</v>
      </c>
    </row>
    <row r="7" spans="1:7" ht="14.1" customHeight="1" x14ac:dyDescent="0.25">
      <c r="A7" s="320" t="s">
        <v>11</v>
      </c>
      <c r="B7" s="321"/>
      <c r="C7" s="321"/>
      <c r="D7" s="322"/>
      <c r="E7" s="323"/>
      <c r="F7" s="323"/>
      <c r="G7" s="572"/>
    </row>
    <row r="8" spans="1:7" ht="14.1" customHeight="1" x14ac:dyDescent="0.25">
      <c r="A8" s="327" t="s">
        <v>34</v>
      </c>
      <c r="B8" s="446" t="s">
        <v>35</v>
      </c>
      <c r="C8" s="447"/>
      <c r="D8" s="448"/>
      <c r="E8" s="449">
        <f>E9+E72+E159+E163+E166</f>
        <v>180728</v>
      </c>
      <c r="F8" s="449">
        <f>F9+F72+F159+F163+F166</f>
        <v>161831</v>
      </c>
      <c r="G8" s="573">
        <f t="shared" ref="G8:G12" si="0">(F8*100)/E8</f>
        <v>89.543955557522906</v>
      </c>
    </row>
    <row r="9" spans="1:7" ht="14.1" customHeight="1" x14ac:dyDescent="0.25">
      <c r="A9" s="357"/>
      <c r="B9" s="444"/>
      <c r="C9" s="445" t="s">
        <v>36</v>
      </c>
      <c r="D9" s="324"/>
      <c r="E9" s="150">
        <f>E10+E14+E17+E20+E23+E26+E29+E32+E35+E38+E41+E44+E47+E55+E58+E62+E65+E69</f>
        <v>31751</v>
      </c>
      <c r="F9" s="150">
        <f>F10+F14+F17+F20+F23+F26+F29+F32+F35+F38+F41+F44+F47+F55+F58+F62+F65+F69</f>
        <v>28577</v>
      </c>
      <c r="G9" s="573">
        <f t="shared" si="0"/>
        <v>90.003464457812356</v>
      </c>
    </row>
    <row r="10" spans="1:7" ht="14.1" customHeight="1" x14ac:dyDescent="0.25">
      <c r="A10" s="431"/>
      <c r="B10" s="432" t="s">
        <v>37</v>
      </c>
      <c r="C10" s="433" t="s">
        <v>266</v>
      </c>
      <c r="D10" s="434" t="s">
        <v>38</v>
      </c>
      <c r="E10" s="435">
        <v>4415</v>
      </c>
      <c r="F10" s="435">
        <v>4185</v>
      </c>
      <c r="G10" s="574">
        <f t="shared" si="0"/>
        <v>94.790486976217437</v>
      </c>
    </row>
    <row r="11" spans="1:7" ht="14.1" customHeight="1" x14ac:dyDescent="0.25">
      <c r="A11" s="142"/>
      <c r="B11" s="310"/>
      <c r="C11" s="311" t="s">
        <v>267</v>
      </c>
      <c r="D11" s="312"/>
      <c r="E11" s="325">
        <v>1494</v>
      </c>
      <c r="F11" s="325">
        <v>1544</v>
      </c>
      <c r="G11" s="575">
        <f t="shared" si="0"/>
        <v>103.3467202141901</v>
      </c>
    </row>
    <row r="12" spans="1:7" ht="14.1" customHeight="1" x14ac:dyDescent="0.25">
      <c r="A12" s="142"/>
      <c r="B12" s="310"/>
      <c r="C12" s="311" t="s">
        <v>254</v>
      </c>
      <c r="D12" s="312"/>
      <c r="E12" s="325">
        <v>1800</v>
      </c>
      <c r="F12" s="325">
        <v>1800</v>
      </c>
      <c r="G12" s="575">
        <f t="shared" si="0"/>
        <v>100</v>
      </c>
    </row>
    <row r="13" spans="1:7" ht="14.1" customHeight="1" x14ac:dyDescent="0.25">
      <c r="A13" s="142"/>
      <c r="B13" s="310"/>
      <c r="C13" s="311" t="s">
        <v>272</v>
      </c>
      <c r="D13" s="312"/>
      <c r="E13" s="325">
        <v>171</v>
      </c>
      <c r="F13" s="325">
        <v>189</v>
      </c>
      <c r="G13" s="575">
        <f>(F12*100)/E13</f>
        <v>1052.6315789473683</v>
      </c>
    </row>
    <row r="14" spans="1:7" ht="14.1" customHeight="1" x14ac:dyDescent="0.25">
      <c r="A14" s="431"/>
      <c r="B14" s="432" t="s">
        <v>39</v>
      </c>
      <c r="C14" s="437" t="s">
        <v>40</v>
      </c>
      <c r="D14" s="434" t="s">
        <v>38</v>
      </c>
      <c r="E14" s="438">
        <v>1318</v>
      </c>
      <c r="F14" s="438">
        <v>1127</v>
      </c>
      <c r="G14" s="574">
        <f t="shared" ref="G14:G38" si="1">(F14*100)/E14</f>
        <v>85.508345978755685</v>
      </c>
    </row>
    <row r="15" spans="1:7" ht="14.1" customHeight="1" x14ac:dyDescent="0.25">
      <c r="A15" s="142"/>
      <c r="B15" s="310"/>
      <c r="C15" s="311" t="s">
        <v>267</v>
      </c>
      <c r="D15" s="312"/>
      <c r="E15" s="313">
        <v>708</v>
      </c>
      <c r="F15" s="313">
        <v>708</v>
      </c>
      <c r="G15" s="575">
        <f t="shared" si="1"/>
        <v>100</v>
      </c>
    </row>
    <row r="16" spans="1:7" ht="14.1" customHeight="1" x14ac:dyDescent="0.25">
      <c r="A16" s="142"/>
      <c r="B16" s="310"/>
      <c r="C16" s="311" t="s">
        <v>272</v>
      </c>
      <c r="D16" s="312"/>
      <c r="E16" s="313">
        <v>82</v>
      </c>
      <c r="F16" s="313">
        <v>56</v>
      </c>
      <c r="G16" s="575">
        <f t="shared" si="1"/>
        <v>68.292682926829272</v>
      </c>
    </row>
    <row r="17" spans="1:7" ht="14.1" customHeight="1" x14ac:dyDescent="0.25">
      <c r="A17" s="431"/>
      <c r="B17" s="432" t="s">
        <v>41</v>
      </c>
      <c r="C17" s="439" t="s">
        <v>42</v>
      </c>
      <c r="D17" s="434" t="s">
        <v>38</v>
      </c>
      <c r="E17" s="438">
        <v>1818</v>
      </c>
      <c r="F17" s="438">
        <v>1560</v>
      </c>
      <c r="G17" s="574">
        <f t="shared" si="1"/>
        <v>85.808580858085804</v>
      </c>
    </row>
    <row r="18" spans="1:7" ht="14.1" customHeight="1" x14ac:dyDescent="0.25">
      <c r="A18" s="142"/>
      <c r="B18" s="310"/>
      <c r="C18" s="311" t="s">
        <v>267</v>
      </c>
      <c r="D18" s="312"/>
      <c r="E18" s="313">
        <v>865</v>
      </c>
      <c r="F18" s="313">
        <v>877</v>
      </c>
      <c r="G18" s="575">
        <f t="shared" si="1"/>
        <v>101.38728323699422</v>
      </c>
    </row>
    <row r="19" spans="1:7" ht="14.1" customHeight="1" x14ac:dyDescent="0.25">
      <c r="A19" s="142"/>
      <c r="B19" s="310"/>
      <c r="C19" s="311" t="s">
        <v>272</v>
      </c>
      <c r="D19" s="312"/>
      <c r="E19" s="313">
        <v>109</v>
      </c>
      <c r="F19" s="313">
        <v>103</v>
      </c>
      <c r="G19" s="575">
        <f t="shared" si="1"/>
        <v>94.495412844036693</v>
      </c>
    </row>
    <row r="20" spans="1:7" ht="14.1" customHeight="1" x14ac:dyDescent="0.25">
      <c r="A20" s="431"/>
      <c r="B20" s="432" t="s">
        <v>43</v>
      </c>
      <c r="C20" s="437" t="s">
        <v>44</v>
      </c>
      <c r="D20" s="434" t="s">
        <v>38</v>
      </c>
      <c r="E20" s="438">
        <v>1492</v>
      </c>
      <c r="F20" s="438">
        <v>1220</v>
      </c>
      <c r="G20" s="574">
        <f t="shared" si="1"/>
        <v>81.769436997319033</v>
      </c>
    </row>
    <row r="21" spans="1:7" ht="14.1" customHeight="1" x14ac:dyDescent="0.25">
      <c r="A21" s="142"/>
      <c r="B21" s="310"/>
      <c r="C21" s="311" t="s">
        <v>267</v>
      </c>
      <c r="D21" s="312"/>
      <c r="E21" s="313">
        <v>875</v>
      </c>
      <c r="F21" s="313">
        <v>745</v>
      </c>
      <c r="G21" s="575">
        <f t="shared" si="1"/>
        <v>85.142857142857139</v>
      </c>
    </row>
    <row r="22" spans="1:7" ht="14.1" customHeight="1" x14ac:dyDescent="0.25">
      <c r="A22" s="142"/>
      <c r="B22" s="310"/>
      <c r="C22" s="311" t="s">
        <v>272</v>
      </c>
      <c r="D22" s="312"/>
      <c r="E22" s="313">
        <v>195</v>
      </c>
      <c r="F22" s="313">
        <v>185</v>
      </c>
      <c r="G22" s="575">
        <f t="shared" si="1"/>
        <v>94.871794871794876</v>
      </c>
    </row>
    <row r="23" spans="1:7" ht="14.1" customHeight="1" x14ac:dyDescent="0.25">
      <c r="A23" s="431"/>
      <c r="B23" s="432" t="s">
        <v>45</v>
      </c>
      <c r="C23" s="437" t="s">
        <v>46</v>
      </c>
      <c r="D23" s="434" t="s">
        <v>38</v>
      </c>
      <c r="E23" s="438">
        <v>1470</v>
      </c>
      <c r="F23" s="438">
        <v>1460</v>
      </c>
      <c r="G23" s="574">
        <f t="shared" si="1"/>
        <v>99.319727891156461</v>
      </c>
    </row>
    <row r="24" spans="1:7" ht="14.1" customHeight="1" x14ac:dyDescent="0.25">
      <c r="A24" s="142"/>
      <c r="B24" s="310"/>
      <c r="C24" s="311" t="s">
        <v>267</v>
      </c>
      <c r="D24" s="312"/>
      <c r="E24" s="313">
        <v>1018</v>
      </c>
      <c r="F24" s="313">
        <v>1008</v>
      </c>
      <c r="G24" s="575">
        <f t="shared" si="1"/>
        <v>99.017681728880163</v>
      </c>
    </row>
    <row r="25" spans="1:7" ht="14.1" customHeight="1" x14ac:dyDescent="0.25">
      <c r="A25" s="142"/>
      <c r="B25" s="310"/>
      <c r="C25" s="311" t="s">
        <v>272</v>
      </c>
      <c r="D25" s="312"/>
      <c r="E25" s="313">
        <v>29</v>
      </c>
      <c r="F25" s="313">
        <v>27</v>
      </c>
      <c r="G25" s="575">
        <f t="shared" si="1"/>
        <v>93.103448275862064</v>
      </c>
    </row>
    <row r="26" spans="1:7" ht="14.1" customHeight="1" x14ac:dyDescent="0.25">
      <c r="A26" s="431"/>
      <c r="B26" s="432" t="s">
        <v>47</v>
      </c>
      <c r="C26" s="437" t="s">
        <v>48</v>
      </c>
      <c r="D26" s="434" t="s">
        <v>38</v>
      </c>
      <c r="E26" s="438">
        <v>1099</v>
      </c>
      <c r="F26" s="438">
        <v>955</v>
      </c>
      <c r="G26" s="574">
        <f t="shared" si="1"/>
        <v>86.897179253867151</v>
      </c>
    </row>
    <row r="27" spans="1:7" ht="14.1" customHeight="1" x14ac:dyDescent="0.25">
      <c r="A27" s="142"/>
      <c r="B27" s="310"/>
      <c r="C27" s="311" t="s">
        <v>267</v>
      </c>
      <c r="D27" s="312"/>
      <c r="E27" s="313">
        <v>619</v>
      </c>
      <c r="F27" s="313">
        <v>619</v>
      </c>
      <c r="G27" s="575">
        <f t="shared" si="1"/>
        <v>100</v>
      </c>
    </row>
    <row r="28" spans="1:7" ht="14.1" customHeight="1" x14ac:dyDescent="0.25">
      <c r="A28" s="142"/>
      <c r="B28" s="310"/>
      <c r="C28" s="311" t="s">
        <v>272</v>
      </c>
      <c r="D28" s="312"/>
      <c r="E28" s="313">
        <v>58</v>
      </c>
      <c r="F28" s="313">
        <v>46</v>
      </c>
      <c r="G28" s="575">
        <f t="shared" si="1"/>
        <v>79.310344827586206</v>
      </c>
    </row>
    <row r="29" spans="1:7" ht="14.1" customHeight="1" x14ac:dyDescent="0.25">
      <c r="A29" s="431"/>
      <c r="B29" s="432" t="s">
        <v>49</v>
      </c>
      <c r="C29" s="437" t="s">
        <v>50</v>
      </c>
      <c r="D29" s="434" t="s">
        <v>38</v>
      </c>
      <c r="E29" s="438">
        <v>2129</v>
      </c>
      <c r="F29" s="438">
        <v>1804</v>
      </c>
      <c r="G29" s="574">
        <f t="shared" si="1"/>
        <v>84.734617191169562</v>
      </c>
    </row>
    <row r="30" spans="1:7" ht="14.1" customHeight="1" x14ac:dyDescent="0.25">
      <c r="A30" s="142"/>
      <c r="B30" s="310"/>
      <c r="C30" s="311" t="s">
        <v>267</v>
      </c>
      <c r="D30" s="312"/>
      <c r="E30" s="313">
        <v>1137</v>
      </c>
      <c r="F30" s="313">
        <v>1042</v>
      </c>
      <c r="G30" s="575">
        <f t="shared" si="1"/>
        <v>91.644678979771328</v>
      </c>
    </row>
    <row r="31" spans="1:7" ht="14.1" customHeight="1" x14ac:dyDescent="0.25">
      <c r="A31" s="142"/>
      <c r="B31" s="310"/>
      <c r="C31" s="311" t="s">
        <v>272</v>
      </c>
      <c r="D31" s="312"/>
      <c r="E31" s="313">
        <v>148</v>
      </c>
      <c r="F31" s="313">
        <v>182</v>
      </c>
      <c r="G31" s="575">
        <f t="shared" si="1"/>
        <v>122.97297297297297</v>
      </c>
    </row>
    <row r="32" spans="1:7" ht="14.1" customHeight="1" x14ac:dyDescent="0.25">
      <c r="A32" s="431"/>
      <c r="B32" s="432" t="s">
        <v>51</v>
      </c>
      <c r="C32" s="437" t="s">
        <v>52</v>
      </c>
      <c r="D32" s="434" t="s">
        <v>38</v>
      </c>
      <c r="E32" s="438">
        <v>1450</v>
      </c>
      <c r="F32" s="438">
        <v>1392</v>
      </c>
      <c r="G32" s="574">
        <f t="shared" si="1"/>
        <v>96</v>
      </c>
    </row>
    <row r="33" spans="1:7" ht="14.1" customHeight="1" x14ac:dyDescent="0.25">
      <c r="A33" s="142"/>
      <c r="B33" s="310"/>
      <c r="C33" s="311" t="s">
        <v>267</v>
      </c>
      <c r="D33" s="312"/>
      <c r="E33" s="313">
        <v>808</v>
      </c>
      <c r="F33" s="313">
        <v>890</v>
      </c>
      <c r="G33" s="575">
        <f t="shared" si="1"/>
        <v>110.14851485148515</v>
      </c>
    </row>
    <row r="34" spans="1:7" ht="14.1" customHeight="1" x14ac:dyDescent="0.25">
      <c r="A34" s="142"/>
      <c r="B34" s="310"/>
      <c r="C34" s="311" t="s">
        <v>272</v>
      </c>
      <c r="D34" s="312"/>
      <c r="E34" s="313">
        <v>114</v>
      </c>
      <c r="F34" s="313">
        <v>140</v>
      </c>
      <c r="G34" s="575">
        <f t="shared" si="1"/>
        <v>122.80701754385964</v>
      </c>
    </row>
    <row r="35" spans="1:7" ht="14.1" customHeight="1" x14ac:dyDescent="0.25">
      <c r="A35" s="431"/>
      <c r="B35" s="432" t="s">
        <v>53</v>
      </c>
      <c r="C35" s="437" t="s">
        <v>54</v>
      </c>
      <c r="D35" s="434" t="s">
        <v>38</v>
      </c>
      <c r="E35" s="438">
        <v>1952</v>
      </c>
      <c r="F35" s="438">
        <v>1738</v>
      </c>
      <c r="G35" s="574">
        <f t="shared" si="1"/>
        <v>89.036885245901644</v>
      </c>
    </row>
    <row r="36" spans="1:7" ht="14.1" customHeight="1" x14ac:dyDescent="0.25">
      <c r="A36" s="142"/>
      <c r="B36" s="310"/>
      <c r="C36" s="311" t="s">
        <v>268</v>
      </c>
      <c r="D36" s="312"/>
      <c r="E36" s="313">
        <v>1210</v>
      </c>
      <c r="F36" s="313">
        <v>1210</v>
      </c>
      <c r="G36" s="575">
        <f t="shared" si="1"/>
        <v>100</v>
      </c>
    </row>
    <row r="37" spans="1:7" ht="14.1" customHeight="1" x14ac:dyDescent="0.25">
      <c r="A37" s="142"/>
      <c r="B37" s="310"/>
      <c r="C37" s="311" t="s">
        <v>272</v>
      </c>
      <c r="D37" s="312"/>
      <c r="E37" s="313">
        <v>109</v>
      </c>
      <c r="F37" s="313">
        <v>93</v>
      </c>
      <c r="G37" s="575">
        <f t="shared" si="1"/>
        <v>85.321100917431195</v>
      </c>
    </row>
    <row r="38" spans="1:7" ht="14.1" customHeight="1" x14ac:dyDescent="0.25">
      <c r="A38" s="431"/>
      <c r="B38" s="432" t="s">
        <v>55</v>
      </c>
      <c r="C38" s="437" t="s">
        <v>56</v>
      </c>
      <c r="D38" s="434" t="s">
        <v>38</v>
      </c>
      <c r="E38" s="438">
        <v>1508</v>
      </c>
      <c r="F38" s="438">
        <v>1404</v>
      </c>
      <c r="G38" s="574">
        <f t="shared" si="1"/>
        <v>93.103448275862064</v>
      </c>
    </row>
    <row r="39" spans="1:7" ht="14.1" customHeight="1" x14ac:dyDescent="0.25">
      <c r="A39" s="142"/>
      <c r="B39" s="310"/>
      <c r="C39" s="311" t="s">
        <v>268</v>
      </c>
      <c r="D39" s="312"/>
      <c r="E39" s="313">
        <v>625</v>
      </c>
      <c r="F39" s="313">
        <v>685</v>
      </c>
      <c r="G39" s="575">
        <f t="shared" ref="G39:G48" si="2">(F39*100)/E39</f>
        <v>109.6</v>
      </c>
    </row>
    <row r="40" spans="1:7" ht="14.1" customHeight="1" x14ac:dyDescent="0.25">
      <c r="A40" s="142"/>
      <c r="B40" s="310"/>
      <c r="C40" s="311" t="s">
        <v>272</v>
      </c>
      <c r="D40" s="312"/>
      <c r="E40" s="313">
        <v>461</v>
      </c>
      <c r="F40" s="313">
        <v>430</v>
      </c>
      <c r="G40" s="575">
        <f t="shared" si="2"/>
        <v>93.275488069414322</v>
      </c>
    </row>
    <row r="41" spans="1:7" ht="14.1" customHeight="1" x14ac:dyDescent="0.25">
      <c r="A41" s="431"/>
      <c r="B41" s="432" t="s">
        <v>57</v>
      </c>
      <c r="C41" s="437" t="s">
        <v>58</v>
      </c>
      <c r="D41" s="434" t="s">
        <v>38</v>
      </c>
      <c r="E41" s="438">
        <v>1134</v>
      </c>
      <c r="F41" s="438">
        <v>945</v>
      </c>
      <c r="G41" s="574">
        <f t="shared" si="2"/>
        <v>83.333333333333329</v>
      </c>
    </row>
    <row r="42" spans="1:7" ht="14.1" customHeight="1" x14ac:dyDescent="0.25">
      <c r="A42" s="142"/>
      <c r="B42" s="310"/>
      <c r="C42" s="311" t="s">
        <v>267</v>
      </c>
      <c r="D42" s="312"/>
      <c r="E42" s="313">
        <v>582</v>
      </c>
      <c r="F42" s="313">
        <v>537</v>
      </c>
      <c r="G42" s="575">
        <f t="shared" si="2"/>
        <v>92.268041237113408</v>
      </c>
    </row>
    <row r="43" spans="1:7" ht="14.1" customHeight="1" x14ac:dyDescent="0.25">
      <c r="A43" s="142"/>
      <c r="B43" s="310"/>
      <c r="C43" s="311" t="s">
        <v>272</v>
      </c>
      <c r="D43" s="312"/>
      <c r="E43" s="313">
        <v>129</v>
      </c>
      <c r="F43" s="313">
        <v>118</v>
      </c>
      <c r="G43" s="575">
        <f t="shared" si="2"/>
        <v>91.47286821705427</v>
      </c>
    </row>
    <row r="44" spans="1:7" ht="14.1" customHeight="1" x14ac:dyDescent="0.25">
      <c r="A44" s="431"/>
      <c r="B44" s="432" t="s">
        <v>59</v>
      </c>
      <c r="C44" s="437" t="s">
        <v>60</v>
      </c>
      <c r="D44" s="434" t="s">
        <v>38</v>
      </c>
      <c r="E44" s="438">
        <v>1772</v>
      </c>
      <c r="F44" s="438">
        <v>1623</v>
      </c>
      <c r="G44" s="574">
        <f t="shared" si="2"/>
        <v>91.591422121896159</v>
      </c>
    </row>
    <row r="45" spans="1:7" ht="14.1" customHeight="1" x14ac:dyDescent="0.25">
      <c r="A45" s="142"/>
      <c r="B45" s="310"/>
      <c r="C45" s="311" t="s">
        <v>269</v>
      </c>
      <c r="D45" s="312"/>
      <c r="E45" s="313">
        <v>1064</v>
      </c>
      <c r="F45" s="313">
        <v>1087</v>
      </c>
      <c r="G45" s="575">
        <f t="shared" si="2"/>
        <v>102.16165413533835</v>
      </c>
    </row>
    <row r="46" spans="1:7" ht="14.1" customHeight="1" x14ac:dyDescent="0.25">
      <c r="A46" s="142"/>
      <c r="B46" s="310"/>
      <c r="C46" s="311" t="s">
        <v>272</v>
      </c>
      <c r="D46" s="312"/>
      <c r="E46" s="313">
        <v>180</v>
      </c>
      <c r="F46" s="313">
        <v>173</v>
      </c>
      <c r="G46" s="575">
        <f t="shared" si="2"/>
        <v>96.111111111111114</v>
      </c>
    </row>
    <row r="47" spans="1:7" ht="14.1" customHeight="1" x14ac:dyDescent="0.25">
      <c r="A47" s="431"/>
      <c r="B47" s="432" t="s">
        <v>61</v>
      </c>
      <c r="C47" s="437" t="s">
        <v>62</v>
      </c>
      <c r="D47" s="434" t="s">
        <v>38</v>
      </c>
      <c r="E47" s="438">
        <v>1273</v>
      </c>
      <c r="F47" s="438">
        <v>1394</v>
      </c>
      <c r="G47" s="574">
        <f t="shared" si="2"/>
        <v>109.50510604870385</v>
      </c>
    </row>
    <row r="48" spans="1:7" ht="14.1" customHeight="1" x14ac:dyDescent="0.25">
      <c r="A48" s="142"/>
      <c r="B48" s="310"/>
      <c r="C48" s="311" t="s">
        <v>267</v>
      </c>
      <c r="D48" s="312"/>
      <c r="E48" s="313">
        <v>771</v>
      </c>
      <c r="F48" s="313">
        <v>1019</v>
      </c>
      <c r="G48" s="575">
        <f t="shared" si="2"/>
        <v>132.16601815823606</v>
      </c>
    </row>
    <row r="49" spans="1:7" ht="14.1" customHeight="1" thickBot="1" x14ac:dyDescent="0.3">
      <c r="A49" s="315"/>
      <c r="B49" s="316"/>
      <c r="C49" s="317" t="s">
        <v>272</v>
      </c>
      <c r="D49" s="318"/>
      <c r="E49" s="319">
        <v>80</v>
      </c>
      <c r="F49" s="319">
        <v>85</v>
      </c>
      <c r="G49" s="576">
        <f>(F49*100)/E49</f>
        <v>106.25</v>
      </c>
    </row>
    <row r="50" spans="1:7" ht="14.1" customHeight="1" x14ac:dyDescent="0.25">
      <c r="A50" s="506"/>
      <c r="B50" s="506"/>
      <c r="C50" s="507"/>
      <c r="D50" s="508"/>
      <c r="E50" s="509"/>
      <c r="F50" s="509"/>
      <c r="G50" s="379"/>
    </row>
    <row r="51" spans="1:7" ht="12" customHeight="1" thickBot="1" x14ac:dyDescent="0.3">
      <c r="A51" s="506"/>
      <c r="B51" s="506"/>
      <c r="C51" s="507"/>
      <c r="D51" s="508"/>
      <c r="E51" s="509"/>
      <c r="F51" s="509"/>
      <c r="G51" s="170" t="s">
        <v>343</v>
      </c>
    </row>
    <row r="52" spans="1:7" x14ac:dyDescent="0.25">
      <c r="A52" s="493" t="s">
        <v>1</v>
      </c>
      <c r="B52" s="494" t="s">
        <v>2</v>
      </c>
      <c r="C52" s="495" t="s">
        <v>3</v>
      </c>
      <c r="D52" s="496"/>
      <c r="E52" s="488" t="s">
        <v>4</v>
      </c>
      <c r="F52" s="488" t="s">
        <v>361</v>
      </c>
      <c r="G52" s="569"/>
    </row>
    <row r="53" spans="1:7" ht="14.25" customHeight="1" x14ac:dyDescent="0.25">
      <c r="A53" s="497" t="s">
        <v>5</v>
      </c>
      <c r="B53" s="498" t="s">
        <v>6</v>
      </c>
      <c r="C53" s="499" t="s">
        <v>7</v>
      </c>
      <c r="D53" s="500" t="s">
        <v>8</v>
      </c>
      <c r="E53" s="501" t="s">
        <v>265</v>
      </c>
      <c r="F53" s="501" t="s">
        <v>225</v>
      </c>
      <c r="G53" s="570" t="s">
        <v>310</v>
      </c>
    </row>
    <row r="54" spans="1:7" ht="13.5" customHeight="1" thickBot="1" x14ac:dyDescent="0.3">
      <c r="A54" s="502" t="s">
        <v>9</v>
      </c>
      <c r="B54" s="510" t="s">
        <v>10</v>
      </c>
      <c r="C54" s="504"/>
      <c r="D54" s="505"/>
      <c r="E54" s="489" t="s">
        <v>290</v>
      </c>
      <c r="F54" s="489" t="s">
        <v>309</v>
      </c>
      <c r="G54" s="571" t="s">
        <v>236</v>
      </c>
    </row>
    <row r="55" spans="1:7" ht="14.1" customHeight="1" x14ac:dyDescent="0.25">
      <c r="A55" s="440"/>
      <c r="B55" s="441" t="s">
        <v>63</v>
      </c>
      <c r="C55" s="442" t="s">
        <v>64</v>
      </c>
      <c r="D55" s="443" t="s">
        <v>38</v>
      </c>
      <c r="E55" s="435">
        <v>1149</v>
      </c>
      <c r="F55" s="435">
        <v>1013</v>
      </c>
      <c r="G55" s="436">
        <f t="shared" ref="G55:G101" si="3">(F55*100)/E55</f>
        <v>88.163620539599648</v>
      </c>
    </row>
    <row r="56" spans="1:7" ht="14.1" customHeight="1" x14ac:dyDescent="0.25">
      <c r="A56" s="142"/>
      <c r="B56" s="310"/>
      <c r="C56" s="311" t="s">
        <v>267</v>
      </c>
      <c r="D56" s="312"/>
      <c r="E56" s="313">
        <v>645</v>
      </c>
      <c r="F56" s="313">
        <v>645</v>
      </c>
      <c r="G56" s="577">
        <f t="shared" si="3"/>
        <v>100</v>
      </c>
    </row>
    <row r="57" spans="1:7" ht="14.1" customHeight="1" x14ac:dyDescent="0.25">
      <c r="A57" s="142"/>
      <c r="B57" s="310"/>
      <c r="C57" s="311" t="s">
        <v>272</v>
      </c>
      <c r="D57" s="312"/>
      <c r="E57" s="313">
        <v>82</v>
      </c>
      <c r="F57" s="313">
        <v>79</v>
      </c>
      <c r="G57" s="577">
        <f t="shared" si="3"/>
        <v>96.341463414634148</v>
      </c>
    </row>
    <row r="58" spans="1:7" ht="14.1" customHeight="1" x14ac:dyDescent="0.25">
      <c r="A58" s="431"/>
      <c r="B58" s="432" t="s">
        <v>65</v>
      </c>
      <c r="C58" s="437" t="s">
        <v>66</v>
      </c>
      <c r="D58" s="434" t="s">
        <v>38</v>
      </c>
      <c r="E58" s="438">
        <v>1970</v>
      </c>
      <c r="F58" s="438">
        <v>1751</v>
      </c>
      <c r="G58" s="436">
        <f t="shared" si="3"/>
        <v>88.883248730964468</v>
      </c>
    </row>
    <row r="59" spans="1:7" ht="14.1" customHeight="1" x14ac:dyDescent="0.25">
      <c r="A59" s="142"/>
      <c r="B59" s="310"/>
      <c r="C59" s="311" t="s">
        <v>267</v>
      </c>
      <c r="D59" s="312"/>
      <c r="E59" s="313">
        <v>942</v>
      </c>
      <c r="F59" s="313">
        <v>972</v>
      </c>
      <c r="G59" s="577">
        <f t="shared" si="3"/>
        <v>103.18471337579618</v>
      </c>
    </row>
    <row r="60" spans="1:7" ht="14.1" customHeight="1" x14ac:dyDescent="0.25">
      <c r="A60" s="142"/>
      <c r="B60" s="310"/>
      <c r="C60" s="311" t="s">
        <v>272</v>
      </c>
      <c r="D60" s="312"/>
      <c r="E60" s="313">
        <v>90</v>
      </c>
      <c r="F60" s="313">
        <v>71</v>
      </c>
      <c r="G60" s="577">
        <f t="shared" si="3"/>
        <v>78.888888888888886</v>
      </c>
    </row>
    <row r="61" spans="1:7" ht="14.1" customHeight="1" x14ac:dyDescent="0.25">
      <c r="A61" s="142"/>
      <c r="B61" s="310"/>
      <c r="C61" s="326" t="s">
        <v>256</v>
      </c>
      <c r="D61" s="312"/>
      <c r="E61" s="313">
        <v>200</v>
      </c>
      <c r="F61" s="313">
        <v>200</v>
      </c>
      <c r="G61" s="577">
        <f t="shared" si="3"/>
        <v>100</v>
      </c>
    </row>
    <row r="62" spans="1:7" ht="14.1" customHeight="1" x14ac:dyDescent="0.25">
      <c r="A62" s="431"/>
      <c r="B62" s="432" t="s">
        <v>67</v>
      </c>
      <c r="C62" s="437" t="s">
        <v>68</v>
      </c>
      <c r="D62" s="434" t="s">
        <v>38</v>
      </c>
      <c r="E62" s="438">
        <v>1561</v>
      </c>
      <c r="F62" s="438">
        <v>1404</v>
      </c>
      <c r="G62" s="436">
        <f t="shared" si="3"/>
        <v>89.942344650864825</v>
      </c>
    </row>
    <row r="63" spans="1:7" ht="14.1" customHeight="1" x14ac:dyDescent="0.25">
      <c r="A63" s="142"/>
      <c r="B63" s="310"/>
      <c r="C63" s="311" t="s">
        <v>267</v>
      </c>
      <c r="D63" s="312"/>
      <c r="E63" s="313">
        <v>920</v>
      </c>
      <c r="F63" s="313">
        <v>940</v>
      </c>
      <c r="G63" s="577">
        <f t="shared" si="3"/>
        <v>102.17391304347827</v>
      </c>
    </row>
    <row r="64" spans="1:7" ht="14.1" customHeight="1" x14ac:dyDescent="0.25">
      <c r="A64" s="142"/>
      <c r="B64" s="310"/>
      <c r="C64" s="311" t="s">
        <v>272</v>
      </c>
      <c r="D64" s="312"/>
      <c r="E64" s="313">
        <v>113</v>
      </c>
      <c r="F64" s="313">
        <v>101</v>
      </c>
      <c r="G64" s="577">
        <f t="shared" si="3"/>
        <v>89.380530973451329</v>
      </c>
    </row>
    <row r="65" spans="1:7" ht="14.1" customHeight="1" x14ac:dyDescent="0.25">
      <c r="A65" s="431"/>
      <c r="B65" s="432" t="s">
        <v>69</v>
      </c>
      <c r="C65" s="437" t="s">
        <v>70</v>
      </c>
      <c r="D65" s="434" t="s">
        <v>38</v>
      </c>
      <c r="E65" s="438">
        <v>1450</v>
      </c>
      <c r="F65" s="438">
        <v>1155</v>
      </c>
      <c r="G65" s="436">
        <f t="shared" si="3"/>
        <v>79.65517241379311</v>
      </c>
    </row>
    <row r="66" spans="1:7" ht="14.1" customHeight="1" x14ac:dyDescent="0.25">
      <c r="A66" s="142"/>
      <c r="B66" s="310"/>
      <c r="C66" s="311" t="s">
        <v>267</v>
      </c>
      <c r="D66" s="312"/>
      <c r="E66" s="313">
        <v>560</v>
      </c>
      <c r="F66" s="313">
        <v>515</v>
      </c>
      <c r="G66" s="577">
        <f t="shared" si="3"/>
        <v>91.964285714285708</v>
      </c>
    </row>
    <row r="67" spans="1:7" ht="14.1" customHeight="1" x14ac:dyDescent="0.25">
      <c r="A67" s="142"/>
      <c r="B67" s="310"/>
      <c r="C67" s="311" t="s">
        <v>256</v>
      </c>
      <c r="D67" s="312"/>
      <c r="E67" s="314">
        <v>250</v>
      </c>
      <c r="F67" s="314">
        <v>250</v>
      </c>
      <c r="G67" s="577">
        <f t="shared" si="3"/>
        <v>100</v>
      </c>
    </row>
    <row r="68" spans="1:7" ht="14.1" customHeight="1" x14ac:dyDescent="0.25">
      <c r="A68" s="142"/>
      <c r="B68" s="310"/>
      <c r="C68" s="311" t="s">
        <v>272</v>
      </c>
      <c r="D68" s="312"/>
      <c r="E68" s="325">
        <v>111</v>
      </c>
      <c r="F68" s="325">
        <v>28</v>
      </c>
      <c r="G68" s="577">
        <f t="shared" si="3"/>
        <v>25.225225225225227</v>
      </c>
    </row>
    <row r="69" spans="1:7" ht="14.1" customHeight="1" x14ac:dyDescent="0.25">
      <c r="A69" s="431"/>
      <c r="B69" s="432" t="s">
        <v>71</v>
      </c>
      <c r="C69" s="437" t="s">
        <v>72</v>
      </c>
      <c r="D69" s="434" t="s">
        <v>38</v>
      </c>
      <c r="E69" s="438">
        <v>2791</v>
      </c>
      <c r="F69" s="438">
        <v>2447</v>
      </c>
      <c r="G69" s="436">
        <f t="shared" si="3"/>
        <v>87.674668577570756</v>
      </c>
    </row>
    <row r="70" spans="1:7" ht="14.1" customHeight="1" x14ac:dyDescent="0.25">
      <c r="A70" s="142"/>
      <c r="B70" s="310"/>
      <c r="C70" s="311" t="s">
        <v>267</v>
      </c>
      <c r="D70" s="312"/>
      <c r="E70" s="313">
        <v>1172</v>
      </c>
      <c r="F70" s="313">
        <v>1072</v>
      </c>
      <c r="G70" s="577">
        <f t="shared" si="3"/>
        <v>91.467576791808867</v>
      </c>
    </row>
    <row r="71" spans="1:7" ht="14.1" customHeight="1" x14ac:dyDescent="0.25">
      <c r="A71" s="142"/>
      <c r="B71" s="310"/>
      <c r="C71" s="311" t="s">
        <v>273</v>
      </c>
      <c r="D71" s="312"/>
      <c r="E71" s="313">
        <v>774</v>
      </c>
      <c r="F71" s="313">
        <v>795</v>
      </c>
      <c r="G71" s="577">
        <f t="shared" si="3"/>
        <v>102.71317829457364</v>
      </c>
    </row>
    <row r="72" spans="1:7" ht="14.1" customHeight="1" x14ac:dyDescent="0.25">
      <c r="A72" s="327" t="s">
        <v>34</v>
      </c>
      <c r="B72" s="450"/>
      <c r="C72" s="451" t="s">
        <v>73</v>
      </c>
      <c r="D72" s="452"/>
      <c r="E72" s="453">
        <f>E73+E77+E81+E85+E89+E94+E98+E108+E112+E116+E120+E125+E129+E133+E137</f>
        <v>99077</v>
      </c>
      <c r="F72" s="453">
        <f>F73+F77+F81+F85+F89+F94+F98+F108+F112+F116+F120+F125+F129+F133+F137</f>
        <v>83354</v>
      </c>
      <c r="G72" s="578">
        <f t="shared" si="3"/>
        <v>84.130524743381415</v>
      </c>
    </row>
    <row r="73" spans="1:7" ht="14.1" customHeight="1" x14ac:dyDescent="0.25">
      <c r="A73" s="467"/>
      <c r="B73" s="468" t="s">
        <v>74</v>
      </c>
      <c r="C73" s="469" t="s">
        <v>75</v>
      </c>
      <c r="D73" s="470" t="s">
        <v>76</v>
      </c>
      <c r="E73" s="471">
        <v>7150</v>
      </c>
      <c r="F73" s="471">
        <v>5908</v>
      </c>
      <c r="G73" s="436">
        <f t="shared" si="3"/>
        <v>82.629370629370626</v>
      </c>
    </row>
    <row r="74" spans="1:7" ht="14.1" customHeight="1" x14ac:dyDescent="0.25">
      <c r="A74" s="328"/>
      <c r="B74" s="329"/>
      <c r="C74" s="331" t="s">
        <v>269</v>
      </c>
      <c r="D74" s="332"/>
      <c r="E74" s="333">
        <v>2926</v>
      </c>
      <c r="F74" s="333">
        <v>2226</v>
      </c>
      <c r="G74" s="577">
        <f t="shared" si="3"/>
        <v>76.076555023923447</v>
      </c>
    </row>
    <row r="75" spans="1:7" ht="14.1" customHeight="1" x14ac:dyDescent="0.25">
      <c r="A75" s="328"/>
      <c r="B75" s="329"/>
      <c r="C75" s="311" t="s">
        <v>274</v>
      </c>
      <c r="D75" s="332"/>
      <c r="E75" s="333">
        <v>66</v>
      </c>
      <c r="F75" s="333">
        <v>0</v>
      </c>
      <c r="G75" s="577">
        <f t="shared" si="3"/>
        <v>0</v>
      </c>
    </row>
    <row r="76" spans="1:7" ht="14.1" customHeight="1" x14ac:dyDescent="0.25">
      <c r="A76" s="328"/>
      <c r="B76" s="329"/>
      <c r="C76" s="311" t="s">
        <v>272</v>
      </c>
      <c r="D76" s="332"/>
      <c r="E76" s="333">
        <v>2589</v>
      </c>
      <c r="F76" s="333">
        <v>2630</v>
      </c>
      <c r="G76" s="577">
        <f t="shared" si="3"/>
        <v>101.58362302047122</v>
      </c>
    </row>
    <row r="77" spans="1:7" ht="14.1" customHeight="1" x14ac:dyDescent="0.25">
      <c r="A77" s="467"/>
      <c r="B77" s="468" t="s">
        <v>77</v>
      </c>
      <c r="C77" s="469" t="s">
        <v>78</v>
      </c>
      <c r="D77" s="470" t="s">
        <v>76</v>
      </c>
      <c r="E77" s="471">
        <v>3956</v>
      </c>
      <c r="F77" s="471">
        <v>3677</v>
      </c>
      <c r="G77" s="436">
        <f t="shared" si="3"/>
        <v>92.947421638018199</v>
      </c>
    </row>
    <row r="78" spans="1:7" ht="14.1" customHeight="1" x14ac:dyDescent="0.25">
      <c r="A78" s="328"/>
      <c r="B78" s="329"/>
      <c r="C78" s="331" t="s">
        <v>269</v>
      </c>
      <c r="D78" s="330"/>
      <c r="E78" s="333">
        <v>1913</v>
      </c>
      <c r="F78" s="333">
        <v>2213</v>
      </c>
      <c r="G78" s="577">
        <f t="shared" si="3"/>
        <v>115.68217459487715</v>
      </c>
    </row>
    <row r="79" spans="1:7" ht="14.1" customHeight="1" x14ac:dyDescent="0.25">
      <c r="A79" s="328"/>
      <c r="B79" s="329"/>
      <c r="C79" s="311" t="s">
        <v>274</v>
      </c>
      <c r="D79" s="330"/>
      <c r="E79" s="333">
        <v>62</v>
      </c>
      <c r="F79" s="333">
        <v>0</v>
      </c>
      <c r="G79" s="577">
        <f t="shared" si="3"/>
        <v>0</v>
      </c>
    </row>
    <row r="80" spans="1:7" ht="14.1" customHeight="1" x14ac:dyDescent="0.25">
      <c r="A80" s="328"/>
      <c r="B80" s="329"/>
      <c r="C80" s="311" t="s">
        <v>272</v>
      </c>
      <c r="D80" s="330"/>
      <c r="E80" s="333">
        <v>202</v>
      </c>
      <c r="F80" s="333">
        <v>230</v>
      </c>
      <c r="G80" s="577">
        <f t="shared" si="3"/>
        <v>113.86138613861387</v>
      </c>
    </row>
    <row r="81" spans="1:7" ht="14.1" customHeight="1" x14ac:dyDescent="0.25">
      <c r="A81" s="467"/>
      <c r="B81" s="468" t="s">
        <v>79</v>
      </c>
      <c r="C81" s="469" t="s">
        <v>80</v>
      </c>
      <c r="D81" s="470" t="s">
        <v>76</v>
      </c>
      <c r="E81" s="471">
        <v>4861</v>
      </c>
      <c r="F81" s="471">
        <v>3629</v>
      </c>
      <c r="G81" s="436">
        <f t="shared" si="3"/>
        <v>74.655420695330179</v>
      </c>
    </row>
    <row r="82" spans="1:7" ht="14.1" customHeight="1" x14ac:dyDescent="0.25">
      <c r="A82" s="328"/>
      <c r="B82" s="329"/>
      <c r="C82" s="331" t="s">
        <v>269</v>
      </c>
      <c r="D82" s="330"/>
      <c r="E82" s="333">
        <v>1856</v>
      </c>
      <c r="F82" s="333">
        <v>2106</v>
      </c>
      <c r="G82" s="577">
        <f t="shared" si="3"/>
        <v>113.46982758620689</v>
      </c>
    </row>
    <row r="83" spans="1:7" ht="14.1" customHeight="1" x14ac:dyDescent="0.25">
      <c r="A83" s="328"/>
      <c r="B83" s="329"/>
      <c r="C83" s="311" t="s">
        <v>274</v>
      </c>
      <c r="D83" s="330"/>
      <c r="E83" s="333">
        <v>80</v>
      </c>
      <c r="F83" s="333">
        <v>0</v>
      </c>
      <c r="G83" s="577">
        <f t="shared" si="3"/>
        <v>0</v>
      </c>
    </row>
    <row r="84" spans="1:7" ht="14.1" customHeight="1" x14ac:dyDescent="0.25">
      <c r="A84" s="328"/>
      <c r="B84" s="329"/>
      <c r="C84" s="311" t="s">
        <v>272</v>
      </c>
      <c r="D84" s="330"/>
      <c r="E84" s="333">
        <v>877</v>
      </c>
      <c r="F84" s="333">
        <v>166</v>
      </c>
      <c r="G84" s="577">
        <f t="shared" si="3"/>
        <v>18.928164196123149</v>
      </c>
    </row>
    <row r="85" spans="1:7" ht="14.1" customHeight="1" x14ac:dyDescent="0.25">
      <c r="A85" s="467"/>
      <c r="B85" s="468" t="s">
        <v>81</v>
      </c>
      <c r="C85" s="469" t="s">
        <v>82</v>
      </c>
      <c r="D85" s="470" t="s">
        <v>76</v>
      </c>
      <c r="E85" s="471">
        <v>4214</v>
      </c>
      <c r="F85" s="471">
        <v>4095</v>
      </c>
      <c r="G85" s="436">
        <f t="shared" si="3"/>
        <v>97.176079734219272</v>
      </c>
    </row>
    <row r="86" spans="1:7" ht="14.1" customHeight="1" x14ac:dyDescent="0.25">
      <c r="A86" s="328"/>
      <c r="B86" s="329"/>
      <c r="C86" s="331" t="s">
        <v>269</v>
      </c>
      <c r="D86" s="330"/>
      <c r="E86" s="333">
        <v>1933</v>
      </c>
      <c r="F86" s="333">
        <v>2389</v>
      </c>
      <c r="G86" s="577">
        <f t="shared" si="3"/>
        <v>123.59027418520435</v>
      </c>
    </row>
    <row r="87" spans="1:7" ht="14.1" customHeight="1" x14ac:dyDescent="0.25">
      <c r="A87" s="328"/>
      <c r="B87" s="329"/>
      <c r="C87" s="311" t="s">
        <v>274</v>
      </c>
      <c r="D87" s="330"/>
      <c r="E87" s="333">
        <v>59</v>
      </c>
      <c r="F87" s="333">
        <v>0</v>
      </c>
      <c r="G87" s="577">
        <f t="shared" si="3"/>
        <v>0</v>
      </c>
    </row>
    <row r="88" spans="1:7" ht="14.1" customHeight="1" x14ac:dyDescent="0.25">
      <c r="A88" s="328"/>
      <c r="B88" s="329"/>
      <c r="C88" s="311" t="s">
        <v>272</v>
      </c>
      <c r="D88" s="330"/>
      <c r="E88" s="333">
        <v>700</v>
      </c>
      <c r="F88" s="333">
        <v>734</v>
      </c>
      <c r="G88" s="577">
        <f t="shared" si="3"/>
        <v>104.85714285714286</v>
      </c>
    </row>
    <row r="89" spans="1:7" ht="14.1" customHeight="1" x14ac:dyDescent="0.25">
      <c r="A89" s="467"/>
      <c r="B89" s="468" t="s">
        <v>83</v>
      </c>
      <c r="C89" s="469" t="s">
        <v>84</v>
      </c>
      <c r="D89" s="470" t="s">
        <v>76</v>
      </c>
      <c r="E89" s="471">
        <v>14868</v>
      </c>
      <c r="F89" s="471">
        <v>8021</v>
      </c>
      <c r="G89" s="436">
        <f t="shared" si="3"/>
        <v>53.948076405703524</v>
      </c>
    </row>
    <row r="90" spans="1:7" ht="14.1" customHeight="1" x14ac:dyDescent="0.25">
      <c r="A90" s="328"/>
      <c r="B90" s="329"/>
      <c r="C90" s="331" t="s">
        <v>269</v>
      </c>
      <c r="D90" s="330"/>
      <c r="E90" s="333">
        <v>2553</v>
      </c>
      <c r="F90" s="333">
        <v>3003</v>
      </c>
      <c r="G90" s="577">
        <f t="shared" si="3"/>
        <v>117.62632197414806</v>
      </c>
    </row>
    <row r="91" spans="1:7" ht="14.1" customHeight="1" x14ac:dyDescent="0.25">
      <c r="A91" s="328"/>
      <c r="B91" s="329"/>
      <c r="C91" s="311" t="s">
        <v>274</v>
      </c>
      <c r="D91" s="330"/>
      <c r="E91" s="333">
        <v>97</v>
      </c>
      <c r="F91" s="333">
        <v>0</v>
      </c>
      <c r="G91" s="577">
        <f t="shared" si="3"/>
        <v>0</v>
      </c>
    </row>
    <row r="92" spans="1:7" ht="14.1" customHeight="1" x14ac:dyDescent="0.25">
      <c r="A92" s="334"/>
      <c r="B92" s="335"/>
      <c r="C92" s="311" t="s">
        <v>272</v>
      </c>
      <c r="D92" s="336"/>
      <c r="E92" s="333">
        <v>553</v>
      </c>
      <c r="F92" s="333">
        <v>742</v>
      </c>
      <c r="G92" s="577">
        <f t="shared" si="3"/>
        <v>134.17721518987341</v>
      </c>
    </row>
    <row r="93" spans="1:7" ht="14.1" customHeight="1" x14ac:dyDescent="0.25">
      <c r="A93" s="334"/>
      <c r="B93" s="335"/>
      <c r="C93" s="311" t="s">
        <v>295</v>
      </c>
      <c r="D93" s="336"/>
      <c r="E93" s="333">
        <v>1000</v>
      </c>
      <c r="F93" s="333">
        <v>1000</v>
      </c>
      <c r="G93" s="577">
        <f t="shared" si="3"/>
        <v>100</v>
      </c>
    </row>
    <row r="94" spans="1:7" ht="14.1" customHeight="1" x14ac:dyDescent="0.25">
      <c r="A94" s="467"/>
      <c r="B94" s="468" t="s">
        <v>85</v>
      </c>
      <c r="C94" s="469" t="s">
        <v>86</v>
      </c>
      <c r="D94" s="470" t="s">
        <v>76</v>
      </c>
      <c r="E94" s="472">
        <v>3359</v>
      </c>
      <c r="F94" s="472">
        <v>3169</v>
      </c>
      <c r="G94" s="436">
        <f t="shared" si="3"/>
        <v>94.343554629353974</v>
      </c>
    </row>
    <row r="95" spans="1:7" ht="14.1" customHeight="1" x14ac:dyDescent="0.25">
      <c r="A95" s="328"/>
      <c r="B95" s="329"/>
      <c r="C95" s="331" t="s">
        <v>269</v>
      </c>
      <c r="D95" s="330"/>
      <c r="E95" s="333">
        <v>1553</v>
      </c>
      <c r="F95" s="333">
        <v>1753</v>
      </c>
      <c r="G95" s="577">
        <f t="shared" si="3"/>
        <v>112.8783000643915</v>
      </c>
    </row>
    <row r="96" spans="1:7" ht="14.1" customHeight="1" x14ac:dyDescent="0.25">
      <c r="A96" s="328"/>
      <c r="B96" s="329"/>
      <c r="C96" s="311" t="s">
        <v>274</v>
      </c>
      <c r="D96" s="330"/>
      <c r="E96" s="333">
        <v>45</v>
      </c>
      <c r="F96" s="333">
        <v>0</v>
      </c>
      <c r="G96" s="577">
        <f t="shared" si="3"/>
        <v>0</v>
      </c>
    </row>
    <row r="97" spans="1:7" ht="14.1" customHeight="1" x14ac:dyDescent="0.25">
      <c r="A97" s="328"/>
      <c r="B97" s="329"/>
      <c r="C97" s="311" t="s">
        <v>272</v>
      </c>
      <c r="D97" s="330"/>
      <c r="E97" s="333">
        <v>789</v>
      </c>
      <c r="F97" s="333">
        <v>783</v>
      </c>
      <c r="G97" s="577">
        <f t="shared" si="3"/>
        <v>99.239543726235738</v>
      </c>
    </row>
    <row r="98" spans="1:7" ht="14.1" customHeight="1" x14ac:dyDescent="0.25">
      <c r="A98" s="467"/>
      <c r="B98" s="468" t="s">
        <v>87</v>
      </c>
      <c r="C98" s="469" t="s">
        <v>226</v>
      </c>
      <c r="D98" s="470" t="s">
        <v>76</v>
      </c>
      <c r="E98" s="471">
        <v>5408</v>
      </c>
      <c r="F98" s="471">
        <v>6464</v>
      </c>
      <c r="G98" s="436">
        <f t="shared" si="3"/>
        <v>119.52662721893491</v>
      </c>
    </row>
    <row r="99" spans="1:7" ht="14.1" customHeight="1" x14ac:dyDescent="0.25">
      <c r="A99" s="328"/>
      <c r="B99" s="329"/>
      <c r="C99" s="331" t="s">
        <v>269</v>
      </c>
      <c r="D99" s="330"/>
      <c r="E99" s="333">
        <v>2301</v>
      </c>
      <c r="F99" s="333">
        <v>3001</v>
      </c>
      <c r="G99" s="577">
        <f t="shared" si="3"/>
        <v>130.42155584528467</v>
      </c>
    </row>
    <row r="100" spans="1:7" ht="14.1" customHeight="1" x14ac:dyDescent="0.25">
      <c r="A100" s="328"/>
      <c r="B100" s="329"/>
      <c r="C100" s="311" t="s">
        <v>274</v>
      </c>
      <c r="D100" s="330"/>
      <c r="E100" s="333">
        <v>87</v>
      </c>
      <c r="F100" s="333">
        <v>0</v>
      </c>
      <c r="G100" s="577">
        <f t="shared" si="3"/>
        <v>0</v>
      </c>
    </row>
    <row r="101" spans="1:7" ht="14.1" customHeight="1" thickBot="1" x14ac:dyDescent="0.3">
      <c r="A101" s="337"/>
      <c r="B101" s="338"/>
      <c r="C101" s="317" t="s">
        <v>272</v>
      </c>
      <c r="D101" s="339"/>
      <c r="E101" s="340">
        <v>453</v>
      </c>
      <c r="F101" s="340">
        <v>1641</v>
      </c>
      <c r="G101" s="579">
        <f t="shared" si="3"/>
        <v>362.25165562913907</v>
      </c>
    </row>
    <row r="102" spans="1:7" ht="12.95" customHeight="1" x14ac:dyDescent="0.25">
      <c r="A102" s="511"/>
      <c r="B102" s="512"/>
      <c r="C102" s="507"/>
      <c r="D102" s="508"/>
      <c r="E102" s="513"/>
      <c r="F102" s="513"/>
      <c r="G102" s="379"/>
    </row>
    <row r="103" spans="1:7" ht="12.95" customHeight="1" x14ac:dyDescent="0.25">
      <c r="A103" s="511"/>
      <c r="B103" s="512"/>
      <c r="C103" s="507"/>
      <c r="D103" s="508"/>
      <c r="E103" s="513"/>
      <c r="F103" s="513"/>
      <c r="G103" s="379"/>
    </row>
    <row r="104" spans="1:7" ht="12.95" customHeight="1" thickBot="1" x14ac:dyDescent="0.3">
      <c r="A104" s="506"/>
      <c r="B104" s="506"/>
      <c r="C104" s="507"/>
      <c r="D104" s="508"/>
      <c r="E104" s="509"/>
      <c r="F104" s="509"/>
      <c r="G104" s="170" t="s">
        <v>344</v>
      </c>
    </row>
    <row r="105" spans="1:7" ht="12.95" customHeight="1" x14ac:dyDescent="0.25">
      <c r="A105" s="493" t="s">
        <v>1</v>
      </c>
      <c r="B105" s="494" t="s">
        <v>2</v>
      </c>
      <c r="C105" s="495" t="s">
        <v>3</v>
      </c>
      <c r="D105" s="496"/>
      <c r="E105" s="488" t="s">
        <v>4</v>
      </c>
      <c r="F105" s="488" t="s">
        <v>235</v>
      </c>
      <c r="G105" s="569"/>
    </row>
    <row r="106" spans="1:7" ht="12.95" customHeight="1" x14ac:dyDescent="0.25">
      <c r="A106" s="497" t="s">
        <v>5</v>
      </c>
      <c r="B106" s="498" t="s">
        <v>6</v>
      </c>
      <c r="C106" s="499" t="s">
        <v>7</v>
      </c>
      <c r="D106" s="500" t="s">
        <v>8</v>
      </c>
      <c r="E106" s="501" t="s">
        <v>265</v>
      </c>
      <c r="F106" s="501" t="s">
        <v>225</v>
      </c>
      <c r="G106" s="570" t="s">
        <v>310</v>
      </c>
    </row>
    <row r="107" spans="1:7" ht="12.95" customHeight="1" thickBot="1" x14ac:dyDescent="0.3">
      <c r="A107" s="502" t="s">
        <v>9</v>
      </c>
      <c r="B107" s="510" t="s">
        <v>10</v>
      </c>
      <c r="C107" s="504"/>
      <c r="D107" s="505"/>
      <c r="E107" s="489" t="s">
        <v>290</v>
      </c>
      <c r="F107" s="489" t="s">
        <v>309</v>
      </c>
      <c r="G107" s="571" t="s">
        <v>236</v>
      </c>
    </row>
    <row r="108" spans="1:7" ht="14.1" customHeight="1" x14ac:dyDescent="0.25">
      <c r="A108" s="473"/>
      <c r="B108" s="474" t="s">
        <v>88</v>
      </c>
      <c r="C108" s="475" t="s">
        <v>89</v>
      </c>
      <c r="D108" s="476" t="s">
        <v>76</v>
      </c>
      <c r="E108" s="472">
        <v>5463</v>
      </c>
      <c r="F108" s="472">
        <v>4408</v>
      </c>
      <c r="G108" s="436">
        <f t="shared" ref="G108:G140" si="4">(F108*100)/E108</f>
        <v>80.688266520226975</v>
      </c>
    </row>
    <row r="109" spans="1:7" ht="14.1" customHeight="1" x14ac:dyDescent="0.25">
      <c r="A109" s="328"/>
      <c r="B109" s="329"/>
      <c r="C109" s="331" t="s">
        <v>269</v>
      </c>
      <c r="D109" s="330"/>
      <c r="E109" s="333">
        <v>2322</v>
      </c>
      <c r="F109" s="333">
        <v>2322</v>
      </c>
      <c r="G109" s="577">
        <f t="shared" si="4"/>
        <v>100</v>
      </c>
    </row>
    <row r="110" spans="1:7" ht="14.1" customHeight="1" x14ac:dyDescent="0.25">
      <c r="A110" s="328"/>
      <c r="B110" s="329"/>
      <c r="C110" s="311" t="s">
        <v>274</v>
      </c>
      <c r="D110" s="330"/>
      <c r="E110" s="333">
        <v>94</v>
      </c>
      <c r="F110" s="333">
        <v>0</v>
      </c>
      <c r="G110" s="577">
        <f t="shared" si="4"/>
        <v>0</v>
      </c>
    </row>
    <row r="111" spans="1:7" ht="14.1" customHeight="1" x14ac:dyDescent="0.25">
      <c r="A111" s="328"/>
      <c r="B111" s="329"/>
      <c r="C111" s="311" t="s">
        <v>272</v>
      </c>
      <c r="D111" s="330"/>
      <c r="E111" s="333">
        <v>370</v>
      </c>
      <c r="F111" s="333">
        <v>370</v>
      </c>
      <c r="G111" s="577">
        <f t="shared" si="4"/>
        <v>100</v>
      </c>
    </row>
    <row r="112" spans="1:7" ht="14.1" customHeight="1" x14ac:dyDescent="0.25">
      <c r="A112" s="467"/>
      <c r="B112" s="468" t="s">
        <v>90</v>
      </c>
      <c r="C112" s="469" t="s">
        <v>91</v>
      </c>
      <c r="D112" s="470" t="s">
        <v>76</v>
      </c>
      <c r="E112" s="471">
        <v>6518</v>
      </c>
      <c r="F112" s="471">
        <v>5865</v>
      </c>
      <c r="G112" s="436">
        <f t="shared" si="4"/>
        <v>89.981589444614912</v>
      </c>
    </row>
    <row r="113" spans="1:7" ht="14.1" customHeight="1" x14ac:dyDescent="0.25">
      <c r="A113" s="328"/>
      <c r="B113" s="329"/>
      <c r="C113" s="331" t="s">
        <v>269</v>
      </c>
      <c r="D113" s="330"/>
      <c r="E113" s="333">
        <v>2564</v>
      </c>
      <c r="F113" s="333">
        <v>2764</v>
      </c>
      <c r="G113" s="577">
        <f t="shared" si="4"/>
        <v>107.8003120124805</v>
      </c>
    </row>
    <row r="114" spans="1:7" ht="14.1" customHeight="1" x14ac:dyDescent="0.25">
      <c r="A114" s="328"/>
      <c r="B114" s="329"/>
      <c r="C114" s="311" t="s">
        <v>274</v>
      </c>
      <c r="D114" s="330"/>
      <c r="E114" s="333">
        <v>66</v>
      </c>
      <c r="F114" s="333">
        <v>0</v>
      </c>
      <c r="G114" s="577">
        <f t="shared" si="4"/>
        <v>0</v>
      </c>
    </row>
    <row r="115" spans="1:7" ht="14.1" customHeight="1" x14ac:dyDescent="0.25">
      <c r="A115" s="328"/>
      <c r="B115" s="329"/>
      <c r="C115" s="311" t="s">
        <v>272</v>
      </c>
      <c r="D115" s="330"/>
      <c r="E115" s="333">
        <v>1851</v>
      </c>
      <c r="F115" s="333">
        <v>1783</v>
      </c>
      <c r="G115" s="577">
        <f t="shared" si="4"/>
        <v>96.326310102647213</v>
      </c>
    </row>
    <row r="116" spans="1:7" ht="14.1" customHeight="1" x14ac:dyDescent="0.25">
      <c r="A116" s="467"/>
      <c r="B116" s="468" t="s">
        <v>92</v>
      </c>
      <c r="C116" s="469" t="s">
        <v>93</v>
      </c>
      <c r="D116" s="470" t="s">
        <v>76</v>
      </c>
      <c r="E116" s="471">
        <v>4698</v>
      </c>
      <c r="F116" s="471">
        <v>3973</v>
      </c>
      <c r="G116" s="436">
        <f t="shared" si="4"/>
        <v>84.567901234567898</v>
      </c>
    </row>
    <row r="117" spans="1:7" ht="14.1" customHeight="1" x14ac:dyDescent="0.25">
      <c r="A117" s="328"/>
      <c r="B117" s="329"/>
      <c r="C117" s="331" t="s">
        <v>269</v>
      </c>
      <c r="D117" s="330"/>
      <c r="E117" s="333">
        <v>2436</v>
      </c>
      <c r="F117" s="333">
        <v>2436</v>
      </c>
      <c r="G117" s="577">
        <f t="shared" si="4"/>
        <v>100</v>
      </c>
    </row>
    <row r="118" spans="1:7" ht="14.1" customHeight="1" x14ac:dyDescent="0.25">
      <c r="A118" s="328"/>
      <c r="B118" s="329"/>
      <c r="C118" s="311" t="s">
        <v>274</v>
      </c>
      <c r="D118" s="330"/>
      <c r="E118" s="333">
        <v>55</v>
      </c>
      <c r="F118" s="333">
        <v>0</v>
      </c>
      <c r="G118" s="577">
        <f t="shared" si="4"/>
        <v>0</v>
      </c>
    </row>
    <row r="119" spans="1:7" ht="14.1" customHeight="1" x14ac:dyDescent="0.25">
      <c r="A119" s="328"/>
      <c r="B119" s="329"/>
      <c r="C119" s="311" t="s">
        <v>272</v>
      </c>
      <c r="D119" s="330"/>
      <c r="E119" s="333">
        <v>585</v>
      </c>
      <c r="F119" s="333">
        <v>464</v>
      </c>
      <c r="G119" s="577">
        <f t="shared" si="4"/>
        <v>79.316239316239319</v>
      </c>
    </row>
    <row r="120" spans="1:7" ht="14.1" customHeight="1" x14ac:dyDescent="0.25">
      <c r="A120" s="467"/>
      <c r="B120" s="468" t="s">
        <v>94</v>
      </c>
      <c r="C120" s="469" t="s">
        <v>95</v>
      </c>
      <c r="D120" s="470" t="s">
        <v>76</v>
      </c>
      <c r="E120" s="471">
        <v>6822</v>
      </c>
      <c r="F120" s="471">
        <v>6602</v>
      </c>
      <c r="G120" s="436">
        <f t="shared" si="4"/>
        <v>96.775139255350339</v>
      </c>
    </row>
    <row r="121" spans="1:7" ht="14.1" customHeight="1" x14ac:dyDescent="0.25">
      <c r="A121" s="328"/>
      <c r="B121" s="329"/>
      <c r="C121" s="331" t="s">
        <v>269</v>
      </c>
      <c r="D121" s="330"/>
      <c r="E121" s="333">
        <v>2839</v>
      </c>
      <c r="F121" s="333">
        <v>3239</v>
      </c>
      <c r="G121" s="577">
        <f t="shared" si="4"/>
        <v>114.08946812257837</v>
      </c>
    </row>
    <row r="122" spans="1:7" ht="14.1" customHeight="1" x14ac:dyDescent="0.25">
      <c r="A122" s="328"/>
      <c r="B122" s="329"/>
      <c r="C122" s="311" t="s">
        <v>274</v>
      </c>
      <c r="D122" s="330"/>
      <c r="E122" s="333">
        <v>101</v>
      </c>
      <c r="F122" s="333">
        <v>0</v>
      </c>
      <c r="G122" s="577">
        <f t="shared" si="4"/>
        <v>0</v>
      </c>
    </row>
    <row r="123" spans="1:7" ht="14.1" customHeight="1" x14ac:dyDescent="0.25">
      <c r="A123" s="328"/>
      <c r="B123" s="329"/>
      <c r="C123" s="311" t="s">
        <v>255</v>
      </c>
      <c r="D123" s="330"/>
      <c r="E123" s="333">
        <v>300</v>
      </c>
      <c r="F123" s="333">
        <v>300</v>
      </c>
      <c r="G123" s="577">
        <f t="shared" si="4"/>
        <v>100</v>
      </c>
    </row>
    <row r="124" spans="1:7" ht="14.1" customHeight="1" x14ac:dyDescent="0.25">
      <c r="A124" s="328"/>
      <c r="B124" s="329"/>
      <c r="C124" s="311" t="s">
        <v>273</v>
      </c>
      <c r="D124" s="330"/>
      <c r="E124" s="333">
        <v>738</v>
      </c>
      <c r="F124" s="333">
        <v>1143</v>
      </c>
      <c r="G124" s="577">
        <f t="shared" si="4"/>
        <v>154.8780487804878</v>
      </c>
    </row>
    <row r="125" spans="1:7" ht="14.1" customHeight="1" x14ac:dyDescent="0.25">
      <c r="A125" s="467"/>
      <c r="B125" s="468" t="s">
        <v>96</v>
      </c>
      <c r="C125" s="469" t="s">
        <v>97</v>
      </c>
      <c r="D125" s="470" t="s">
        <v>76</v>
      </c>
      <c r="E125" s="471">
        <v>6732</v>
      </c>
      <c r="F125" s="471">
        <v>5877</v>
      </c>
      <c r="G125" s="436">
        <f t="shared" si="4"/>
        <v>87.299465240641709</v>
      </c>
    </row>
    <row r="126" spans="1:7" ht="14.1" customHeight="1" x14ac:dyDescent="0.25">
      <c r="A126" s="328"/>
      <c r="B126" s="329"/>
      <c r="C126" s="331" t="s">
        <v>269</v>
      </c>
      <c r="D126" s="330"/>
      <c r="E126" s="333">
        <v>1790</v>
      </c>
      <c r="F126" s="333">
        <v>1790</v>
      </c>
      <c r="G126" s="577">
        <f t="shared" si="4"/>
        <v>100</v>
      </c>
    </row>
    <row r="127" spans="1:7" ht="14.1" customHeight="1" x14ac:dyDescent="0.25">
      <c r="A127" s="328"/>
      <c r="B127" s="329"/>
      <c r="C127" s="311" t="s">
        <v>274</v>
      </c>
      <c r="D127" s="330"/>
      <c r="E127" s="333">
        <v>83</v>
      </c>
      <c r="F127" s="333">
        <v>0</v>
      </c>
      <c r="G127" s="577">
        <f t="shared" si="4"/>
        <v>0</v>
      </c>
    </row>
    <row r="128" spans="1:7" ht="14.1" customHeight="1" x14ac:dyDescent="0.25">
      <c r="A128" s="328"/>
      <c r="B128" s="329"/>
      <c r="C128" s="311" t="s">
        <v>272</v>
      </c>
      <c r="D128" s="330"/>
      <c r="E128" s="333">
        <v>2856</v>
      </c>
      <c r="F128" s="333">
        <v>2753</v>
      </c>
      <c r="G128" s="577">
        <f t="shared" si="4"/>
        <v>96.393557422969181</v>
      </c>
    </row>
    <row r="129" spans="1:7" ht="14.1" customHeight="1" x14ac:dyDescent="0.25">
      <c r="A129" s="467"/>
      <c r="B129" s="468" t="s">
        <v>98</v>
      </c>
      <c r="C129" s="469" t="s">
        <v>99</v>
      </c>
      <c r="D129" s="470" t="s">
        <v>76</v>
      </c>
      <c r="E129" s="471">
        <v>9211</v>
      </c>
      <c r="F129" s="471">
        <v>8526</v>
      </c>
      <c r="G129" s="436">
        <f t="shared" si="4"/>
        <v>92.563239604820325</v>
      </c>
    </row>
    <row r="130" spans="1:7" ht="14.1" customHeight="1" x14ac:dyDescent="0.25">
      <c r="A130" s="328"/>
      <c r="B130" s="329"/>
      <c r="C130" s="331" t="s">
        <v>269</v>
      </c>
      <c r="D130" s="330"/>
      <c r="E130" s="333">
        <v>3681</v>
      </c>
      <c r="F130" s="333">
        <v>4081</v>
      </c>
      <c r="G130" s="577">
        <f t="shared" si="4"/>
        <v>110.866612333605</v>
      </c>
    </row>
    <row r="131" spans="1:7" ht="14.1" customHeight="1" x14ac:dyDescent="0.25">
      <c r="A131" s="328"/>
      <c r="B131" s="329"/>
      <c r="C131" s="311" t="s">
        <v>274</v>
      </c>
      <c r="D131" s="330"/>
      <c r="E131" s="333">
        <v>90</v>
      </c>
      <c r="F131" s="333">
        <v>0</v>
      </c>
      <c r="G131" s="577">
        <f t="shared" si="4"/>
        <v>0</v>
      </c>
    </row>
    <row r="132" spans="1:7" ht="14.1" customHeight="1" x14ac:dyDescent="0.25">
      <c r="A132" s="328"/>
      <c r="B132" s="329"/>
      <c r="C132" s="311" t="s">
        <v>272</v>
      </c>
      <c r="D132" s="330"/>
      <c r="E132" s="333">
        <v>2634</v>
      </c>
      <c r="F132" s="333">
        <v>2653</v>
      </c>
      <c r="G132" s="577">
        <f t="shared" si="4"/>
        <v>100.72133637053911</v>
      </c>
    </row>
    <row r="133" spans="1:7" ht="14.1" customHeight="1" x14ac:dyDescent="0.25">
      <c r="A133" s="467"/>
      <c r="B133" s="468" t="s">
        <v>100</v>
      </c>
      <c r="C133" s="469" t="s">
        <v>101</v>
      </c>
      <c r="D133" s="470" t="s">
        <v>76</v>
      </c>
      <c r="E133" s="471">
        <v>7584</v>
      </c>
      <c r="F133" s="471">
        <v>6278</v>
      </c>
      <c r="G133" s="436">
        <f t="shared" si="4"/>
        <v>82.779535864978897</v>
      </c>
    </row>
    <row r="134" spans="1:7" ht="14.1" customHeight="1" x14ac:dyDescent="0.25">
      <c r="A134" s="328"/>
      <c r="B134" s="329"/>
      <c r="C134" s="331" t="s">
        <v>269</v>
      </c>
      <c r="D134" s="330"/>
      <c r="E134" s="333">
        <v>3500</v>
      </c>
      <c r="F134" s="333">
        <v>3500</v>
      </c>
      <c r="G134" s="577">
        <f t="shared" si="4"/>
        <v>100</v>
      </c>
    </row>
    <row r="135" spans="1:7" ht="14.1" customHeight="1" x14ac:dyDescent="0.25">
      <c r="A135" s="328"/>
      <c r="B135" s="329"/>
      <c r="C135" s="311" t="s">
        <v>274</v>
      </c>
      <c r="D135" s="330"/>
      <c r="E135" s="333">
        <v>114</v>
      </c>
      <c r="F135" s="333">
        <v>0</v>
      </c>
      <c r="G135" s="577">
        <f t="shared" si="4"/>
        <v>0</v>
      </c>
    </row>
    <row r="136" spans="1:7" ht="14.1" customHeight="1" x14ac:dyDescent="0.25">
      <c r="A136" s="328"/>
      <c r="B136" s="329"/>
      <c r="C136" s="311" t="s">
        <v>272</v>
      </c>
      <c r="D136" s="330"/>
      <c r="E136" s="333">
        <v>619</v>
      </c>
      <c r="F136" s="333">
        <v>619</v>
      </c>
      <c r="G136" s="577">
        <f t="shared" si="4"/>
        <v>100</v>
      </c>
    </row>
    <row r="137" spans="1:7" ht="14.1" customHeight="1" x14ac:dyDescent="0.25">
      <c r="A137" s="467"/>
      <c r="B137" s="468" t="s">
        <v>102</v>
      </c>
      <c r="C137" s="469" t="s">
        <v>103</v>
      </c>
      <c r="D137" s="470" t="s">
        <v>76</v>
      </c>
      <c r="E137" s="472">
        <v>8233</v>
      </c>
      <c r="F137" s="472">
        <v>6862</v>
      </c>
      <c r="G137" s="436">
        <f t="shared" si="4"/>
        <v>83.347503947528239</v>
      </c>
    </row>
    <row r="138" spans="1:7" ht="14.1" customHeight="1" x14ac:dyDescent="0.25">
      <c r="A138" s="328"/>
      <c r="B138" s="329"/>
      <c r="C138" s="331" t="s">
        <v>269</v>
      </c>
      <c r="D138" s="330"/>
      <c r="E138" s="333">
        <v>3736</v>
      </c>
      <c r="F138" s="333">
        <v>3736</v>
      </c>
      <c r="G138" s="577">
        <f t="shared" si="4"/>
        <v>100</v>
      </c>
    </row>
    <row r="139" spans="1:7" ht="14.1" customHeight="1" x14ac:dyDescent="0.25">
      <c r="A139" s="328"/>
      <c r="B139" s="329"/>
      <c r="C139" s="311" t="s">
        <v>274</v>
      </c>
      <c r="D139" s="330"/>
      <c r="E139" s="333">
        <v>125</v>
      </c>
      <c r="F139" s="333">
        <v>0</v>
      </c>
      <c r="G139" s="577">
        <f t="shared" si="4"/>
        <v>0</v>
      </c>
    </row>
    <row r="140" spans="1:7" ht="14.1" customHeight="1" thickBot="1" x14ac:dyDescent="0.3">
      <c r="A140" s="337"/>
      <c r="B140" s="338"/>
      <c r="C140" s="317" t="s">
        <v>272</v>
      </c>
      <c r="D140" s="339"/>
      <c r="E140" s="340">
        <v>748</v>
      </c>
      <c r="F140" s="340">
        <v>825</v>
      </c>
      <c r="G140" s="579">
        <f t="shared" si="4"/>
        <v>110.29411764705883</v>
      </c>
    </row>
    <row r="141" spans="1:7" ht="14.1" customHeight="1" x14ac:dyDescent="0.25">
      <c r="A141" s="511"/>
      <c r="B141" s="512"/>
      <c r="C141" s="507"/>
      <c r="D141" s="508"/>
      <c r="E141" s="513"/>
      <c r="F141" s="513"/>
      <c r="G141" s="379"/>
    </row>
    <row r="142" spans="1:7" ht="12.95" customHeight="1" x14ac:dyDescent="0.25">
      <c r="A142" s="511"/>
      <c r="B142" s="512"/>
      <c r="C142" s="507"/>
      <c r="D142" s="508"/>
      <c r="E142" s="513"/>
      <c r="F142" s="513"/>
      <c r="G142" s="379"/>
    </row>
    <row r="143" spans="1:7" ht="12.95" customHeight="1" x14ac:dyDescent="0.25">
      <c r="A143" s="511"/>
      <c r="B143" s="512"/>
      <c r="C143" s="507"/>
      <c r="D143" s="508"/>
      <c r="E143" s="513"/>
      <c r="F143" s="513"/>
      <c r="G143" s="379"/>
    </row>
    <row r="144" spans="1:7" ht="12.95" customHeight="1" x14ac:dyDescent="0.25">
      <c r="A144" s="511"/>
      <c r="B144" s="512"/>
      <c r="C144" s="507"/>
      <c r="D144" s="508"/>
      <c r="E144" s="513"/>
      <c r="F144" s="513"/>
      <c r="G144" s="379"/>
    </row>
    <row r="145" spans="1:7" ht="12.95" customHeight="1" x14ac:dyDescent="0.25">
      <c r="A145" s="511"/>
      <c r="B145" s="512"/>
      <c r="C145" s="507"/>
      <c r="D145" s="508"/>
      <c r="E145" s="513"/>
      <c r="F145" s="513"/>
      <c r="G145" s="379"/>
    </row>
    <row r="146" spans="1:7" ht="12.95" customHeight="1" x14ac:dyDescent="0.25">
      <c r="A146" s="511"/>
      <c r="B146" s="512"/>
      <c r="C146" s="507"/>
      <c r="D146" s="508"/>
      <c r="E146" s="513"/>
      <c r="F146" s="513"/>
      <c r="G146" s="379"/>
    </row>
    <row r="147" spans="1:7" ht="12.95" customHeight="1" x14ac:dyDescent="0.25">
      <c r="A147" s="511"/>
      <c r="B147" s="512"/>
      <c r="C147" s="507"/>
      <c r="D147" s="508"/>
      <c r="E147" s="513"/>
      <c r="F147" s="513"/>
      <c r="G147" s="379"/>
    </row>
    <row r="148" spans="1:7" ht="12.95" customHeight="1" x14ac:dyDescent="0.25">
      <c r="A148" s="511"/>
      <c r="B148" s="512"/>
      <c r="C148" s="507"/>
      <c r="D148" s="508"/>
      <c r="E148" s="513"/>
      <c r="F148" s="513"/>
      <c r="G148" s="379"/>
    </row>
    <row r="149" spans="1:7" ht="12.95" customHeight="1" x14ac:dyDescent="0.25">
      <c r="A149" s="511"/>
      <c r="B149" s="512"/>
      <c r="C149" s="507"/>
      <c r="D149" s="508"/>
      <c r="E149" s="513"/>
      <c r="F149" s="513"/>
      <c r="G149" s="379"/>
    </row>
    <row r="150" spans="1:7" ht="12.95" customHeight="1" x14ac:dyDescent="0.25">
      <c r="A150" s="511"/>
      <c r="B150" s="512"/>
      <c r="C150" s="507"/>
      <c r="D150" s="508"/>
      <c r="E150" s="513"/>
      <c r="F150" s="513"/>
      <c r="G150" s="379"/>
    </row>
    <row r="151" spans="1:7" ht="12.95" customHeight="1" x14ac:dyDescent="0.25">
      <c r="A151" s="511"/>
      <c r="B151" s="512"/>
      <c r="C151" s="507"/>
      <c r="D151" s="508"/>
      <c r="E151" s="513"/>
      <c r="F151" s="513"/>
      <c r="G151" s="379"/>
    </row>
    <row r="152" spans="1:7" ht="12.95" customHeight="1" x14ac:dyDescent="0.25">
      <c r="A152" s="511"/>
      <c r="B152" s="512"/>
      <c r="C152" s="507"/>
      <c r="D152" s="508"/>
      <c r="E152" s="513"/>
      <c r="F152" s="513"/>
      <c r="G152" s="379"/>
    </row>
    <row r="153" spans="1:7" ht="12.95" customHeight="1" x14ac:dyDescent="0.25">
      <c r="A153" s="511"/>
      <c r="B153" s="512"/>
      <c r="C153" s="507"/>
      <c r="D153" s="508"/>
      <c r="E153" s="513"/>
      <c r="F153" s="513"/>
      <c r="G153" s="379"/>
    </row>
    <row r="154" spans="1:7" ht="12.95" customHeight="1" x14ac:dyDescent="0.25">
      <c r="A154" s="511"/>
      <c r="B154" s="512"/>
      <c r="C154" s="507"/>
      <c r="D154" s="508"/>
      <c r="E154" s="513"/>
      <c r="F154" s="513"/>
      <c r="G154" s="379"/>
    </row>
    <row r="155" spans="1:7" ht="16.5" customHeight="1" thickBot="1" x14ac:dyDescent="0.3">
      <c r="A155" s="511"/>
      <c r="B155" s="512"/>
      <c r="C155" s="507"/>
      <c r="D155" s="508"/>
      <c r="E155" s="508"/>
      <c r="F155" s="508"/>
      <c r="G155" s="170" t="s">
        <v>345</v>
      </c>
    </row>
    <row r="156" spans="1:7" ht="12.75" customHeight="1" x14ac:dyDescent="0.25">
      <c r="A156" s="493" t="s">
        <v>1</v>
      </c>
      <c r="B156" s="494" t="s">
        <v>2</v>
      </c>
      <c r="C156" s="495" t="s">
        <v>3</v>
      </c>
      <c r="D156" s="496"/>
      <c r="E156" s="488" t="s">
        <v>4</v>
      </c>
      <c r="F156" s="488" t="s">
        <v>235</v>
      </c>
      <c r="G156" s="569"/>
    </row>
    <row r="157" spans="1:7" ht="12.75" customHeight="1" x14ac:dyDescent="0.25">
      <c r="A157" s="497" t="s">
        <v>5</v>
      </c>
      <c r="B157" s="498" t="s">
        <v>6</v>
      </c>
      <c r="C157" s="499" t="s">
        <v>7</v>
      </c>
      <c r="D157" s="500" t="s">
        <v>8</v>
      </c>
      <c r="E157" s="501" t="s">
        <v>265</v>
      </c>
      <c r="F157" s="501" t="s">
        <v>225</v>
      </c>
      <c r="G157" s="570" t="s">
        <v>310</v>
      </c>
    </row>
    <row r="158" spans="1:7" ht="15" customHeight="1" thickBot="1" x14ac:dyDescent="0.3">
      <c r="A158" s="502" t="s">
        <v>9</v>
      </c>
      <c r="B158" s="510" t="s">
        <v>10</v>
      </c>
      <c r="C158" s="504"/>
      <c r="D158" s="505"/>
      <c r="E158" s="489" t="s">
        <v>290</v>
      </c>
      <c r="F158" s="489" t="s">
        <v>309</v>
      </c>
      <c r="G158" s="571" t="s">
        <v>236</v>
      </c>
    </row>
    <row r="159" spans="1:7" ht="14.1" customHeight="1" x14ac:dyDescent="0.25">
      <c r="A159" s="377"/>
      <c r="B159" s="343"/>
      <c r="C159" s="341" t="s">
        <v>104</v>
      </c>
      <c r="D159" s="342" t="s">
        <v>76</v>
      </c>
      <c r="E159" s="454">
        <f>SUM(E160:E162)</f>
        <v>600</v>
      </c>
      <c r="F159" s="454">
        <f>SUM(F160:F162)</f>
        <v>400</v>
      </c>
      <c r="G159" s="580">
        <f t="shared" ref="G159:G176" si="5">(F159*100)/E159</f>
        <v>66.666666666666671</v>
      </c>
    </row>
    <row r="160" spans="1:7" ht="14.1" customHeight="1" x14ac:dyDescent="0.25">
      <c r="A160" s="377"/>
      <c r="B160" s="343"/>
      <c r="C160" s="344"/>
      <c r="D160" s="345" t="s">
        <v>104</v>
      </c>
      <c r="E160" s="346">
        <v>300</v>
      </c>
      <c r="F160" s="477">
        <v>100</v>
      </c>
      <c r="G160" s="577">
        <f t="shared" si="5"/>
        <v>33.333333333333336</v>
      </c>
    </row>
    <row r="161" spans="1:7" ht="14.1" customHeight="1" x14ac:dyDescent="0.25">
      <c r="A161" s="377"/>
      <c r="B161" s="343"/>
      <c r="C161" s="344"/>
      <c r="D161" s="345" t="s">
        <v>285</v>
      </c>
      <c r="E161" s="346">
        <v>100</v>
      </c>
      <c r="F161" s="346">
        <v>100</v>
      </c>
      <c r="G161" s="577">
        <f t="shared" si="5"/>
        <v>100</v>
      </c>
    </row>
    <row r="162" spans="1:7" ht="14.1" customHeight="1" x14ac:dyDescent="0.25">
      <c r="A162" s="328"/>
      <c r="B162" s="347"/>
      <c r="C162" s="348"/>
      <c r="D162" s="345" t="s">
        <v>307</v>
      </c>
      <c r="E162" s="346">
        <v>200</v>
      </c>
      <c r="F162" s="346">
        <v>200</v>
      </c>
      <c r="G162" s="577">
        <f t="shared" si="5"/>
        <v>100</v>
      </c>
    </row>
    <row r="163" spans="1:7" ht="14.1" customHeight="1" x14ac:dyDescent="0.25">
      <c r="A163" s="349"/>
      <c r="B163" s="350"/>
      <c r="C163" s="351" t="s">
        <v>106</v>
      </c>
      <c r="D163" s="352" t="s">
        <v>107</v>
      </c>
      <c r="E163" s="638">
        <v>1800</v>
      </c>
      <c r="F163" s="638">
        <v>2000</v>
      </c>
      <c r="G163" s="640">
        <f>F163/E163*100</f>
        <v>111.11111111111111</v>
      </c>
    </row>
    <row r="164" spans="1:7" ht="14.1" customHeight="1" x14ac:dyDescent="0.25">
      <c r="A164" s="353"/>
      <c r="B164" s="354"/>
      <c r="C164" s="355"/>
      <c r="D164" s="356" t="s">
        <v>108</v>
      </c>
      <c r="E164" s="639"/>
      <c r="F164" s="639"/>
      <c r="G164" s="641"/>
    </row>
    <row r="165" spans="1:7" ht="14.1" customHeight="1" x14ac:dyDescent="0.25">
      <c r="A165" s="357"/>
      <c r="B165" s="545" t="s">
        <v>109</v>
      </c>
      <c r="C165" s="546" t="s">
        <v>227</v>
      </c>
      <c r="D165" s="547" t="s">
        <v>228</v>
      </c>
      <c r="E165" s="548"/>
      <c r="F165" s="549"/>
      <c r="G165" s="581"/>
    </row>
    <row r="166" spans="1:7" ht="14.1" customHeight="1" x14ac:dyDescent="0.25">
      <c r="A166" s="359"/>
      <c r="B166" s="550"/>
      <c r="C166" s="551" t="s">
        <v>229</v>
      </c>
      <c r="D166" s="551" t="s">
        <v>230</v>
      </c>
      <c r="E166" s="552">
        <v>47500</v>
      </c>
      <c r="F166" s="607">
        <v>47500</v>
      </c>
      <c r="G166" s="582">
        <f t="shared" si="5"/>
        <v>100</v>
      </c>
    </row>
    <row r="167" spans="1:7" ht="14.1" customHeight="1" x14ac:dyDescent="0.25">
      <c r="A167" s="360"/>
      <c r="B167" s="553"/>
      <c r="C167" s="554"/>
      <c r="D167" s="554"/>
      <c r="E167" s="552"/>
      <c r="F167" s="555"/>
      <c r="G167" s="583"/>
    </row>
    <row r="168" spans="1:7" ht="14.1" customHeight="1" x14ac:dyDescent="0.25">
      <c r="A168" s="361" t="s">
        <v>242</v>
      </c>
      <c r="B168" s="636" t="s">
        <v>263</v>
      </c>
      <c r="C168" s="637"/>
      <c r="D168" s="516"/>
      <c r="E168" s="362">
        <f>SUM(E169:E170)</f>
        <v>2</v>
      </c>
      <c r="F168" s="362">
        <f>SUM(F169:F170)</f>
        <v>0</v>
      </c>
      <c r="G168" s="578">
        <f t="shared" si="5"/>
        <v>0</v>
      </c>
    </row>
    <row r="169" spans="1:7" ht="14.1" customHeight="1" x14ac:dyDescent="0.25">
      <c r="A169" s="361"/>
      <c r="B169" s="347"/>
      <c r="C169" s="363" t="s">
        <v>293</v>
      </c>
      <c r="D169" s="364" t="s">
        <v>241</v>
      </c>
      <c r="E169" s="365">
        <v>1</v>
      </c>
      <c r="F169" s="365">
        <v>0</v>
      </c>
      <c r="G169" s="577">
        <f t="shared" si="5"/>
        <v>0</v>
      </c>
    </row>
    <row r="170" spans="1:7" ht="14.1" customHeight="1" x14ac:dyDescent="0.25">
      <c r="A170" s="388"/>
      <c r="B170" s="389"/>
      <c r="C170" s="390" t="s">
        <v>294</v>
      </c>
      <c r="D170" s="391" t="s">
        <v>137</v>
      </c>
      <c r="E170" s="392">
        <v>1</v>
      </c>
      <c r="F170" s="392">
        <v>0</v>
      </c>
      <c r="G170" s="584">
        <f t="shared" si="5"/>
        <v>0</v>
      </c>
    </row>
    <row r="171" spans="1:7" ht="14.1" customHeight="1" x14ac:dyDescent="0.25">
      <c r="A171" s="366"/>
      <c r="B171" s="347"/>
      <c r="C171" s="348"/>
      <c r="D171" s="393"/>
      <c r="E171" s="365"/>
      <c r="F171" s="365"/>
      <c r="G171" s="577"/>
    </row>
    <row r="172" spans="1:7" ht="14.1" customHeight="1" x14ac:dyDescent="0.25">
      <c r="A172" s="366" t="s">
        <v>320</v>
      </c>
      <c r="B172" s="290" t="s">
        <v>316</v>
      </c>
      <c r="C172" s="344"/>
      <c r="D172" s="517"/>
      <c r="E172" s="557">
        <f>SUM(E173:E175)</f>
        <v>0</v>
      </c>
      <c r="F172" s="557">
        <f>SUM(F173:F175)</f>
        <v>118</v>
      </c>
      <c r="G172" s="585">
        <v>0</v>
      </c>
    </row>
    <row r="173" spans="1:7" ht="14.1" customHeight="1" x14ac:dyDescent="0.25">
      <c r="A173" s="366"/>
      <c r="B173" s="290"/>
      <c r="C173" s="348" t="s">
        <v>321</v>
      </c>
      <c r="D173" s="393" t="s">
        <v>76</v>
      </c>
      <c r="E173" s="558">
        <v>0</v>
      </c>
      <c r="F173" s="558">
        <v>118</v>
      </c>
      <c r="G173" s="568">
        <v>0</v>
      </c>
    </row>
    <row r="174" spans="1:7" ht="14.1" customHeight="1" x14ac:dyDescent="0.25">
      <c r="A174" s="366"/>
      <c r="B174" s="347"/>
      <c r="C174" s="348"/>
      <c r="D174" s="393"/>
      <c r="E174" s="365"/>
      <c r="F174" s="365"/>
      <c r="G174" s="577"/>
    </row>
    <row r="175" spans="1:7" ht="14.1" customHeight="1" thickBot="1" x14ac:dyDescent="0.3">
      <c r="A175" s="388"/>
      <c r="B175" s="518"/>
      <c r="C175" s="390"/>
      <c r="D175" s="519"/>
      <c r="E175" s="392"/>
      <c r="F175" s="392"/>
      <c r="G175" s="584"/>
    </row>
    <row r="176" spans="1:7" ht="15" customHeight="1" thickBot="1" x14ac:dyDescent="0.3">
      <c r="A176" s="520" t="s">
        <v>16</v>
      </c>
      <c r="B176" s="521"/>
      <c r="C176" s="521"/>
      <c r="D176" s="521"/>
      <c r="E176" s="155">
        <f>E8+E168+E172</f>
        <v>180730</v>
      </c>
      <c r="F176" s="522">
        <f>F8+F168+F172</f>
        <v>161949</v>
      </c>
      <c r="G176" s="586">
        <f t="shared" si="5"/>
        <v>89.608255408620593</v>
      </c>
    </row>
    <row r="177" spans="1:7" ht="15.75" x14ac:dyDescent="0.25">
      <c r="A177" s="514"/>
      <c r="B177" s="514"/>
      <c r="C177" s="514"/>
      <c r="D177" s="514"/>
      <c r="E177" s="515"/>
      <c r="F177" s="561"/>
      <c r="G177" s="458"/>
    </row>
    <row r="178" spans="1:7" ht="15.75" x14ac:dyDescent="0.25">
      <c r="A178" s="490"/>
      <c r="B178" s="490"/>
      <c r="C178" s="490"/>
      <c r="D178" s="490"/>
      <c r="E178" s="378"/>
      <c r="F178" s="378"/>
      <c r="G178" s="378"/>
    </row>
    <row r="179" spans="1:7" ht="15.75" x14ac:dyDescent="0.25">
      <c r="A179" s="490"/>
      <c r="B179" s="490"/>
      <c r="C179" s="490"/>
      <c r="D179" s="490"/>
      <c r="E179" s="378"/>
      <c r="F179" s="378"/>
      <c r="G179" s="378"/>
    </row>
    <row r="180" spans="1:7" ht="15.75" x14ac:dyDescent="0.25">
      <c r="A180" s="490"/>
      <c r="B180" s="490"/>
      <c r="C180" s="490"/>
      <c r="D180" s="490"/>
      <c r="E180" s="378"/>
      <c r="F180" s="378"/>
      <c r="G180" s="378"/>
    </row>
    <row r="181" spans="1:7" ht="15.75" x14ac:dyDescent="0.25">
      <c r="A181" s="490"/>
      <c r="B181" s="490"/>
      <c r="C181" s="490"/>
      <c r="D181" s="490"/>
      <c r="E181" s="378"/>
      <c r="F181" s="378"/>
      <c r="G181" s="378"/>
    </row>
    <row r="182" spans="1:7" ht="15.75" x14ac:dyDescent="0.25">
      <c r="A182" s="490"/>
      <c r="B182" s="490"/>
      <c r="C182" s="490"/>
      <c r="D182" s="490"/>
      <c r="E182" s="378"/>
      <c r="F182" s="378"/>
      <c r="G182" s="378"/>
    </row>
    <row r="183" spans="1:7" ht="15.75" x14ac:dyDescent="0.25">
      <c r="A183" s="490"/>
      <c r="B183" s="490"/>
      <c r="C183" s="490"/>
      <c r="D183" s="490"/>
      <c r="E183" s="378"/>
      <c r="F183" s="378"/>
      <c r="G183" s="378"/>
    </row>
    <row r="184" spans="1:7" ht="15.75" x14ac:dyDescent="0.25">
      <c r="A184" s="490"/>
      <c r="B184" s="490"/>
      <c r="C184" s="490"/>
      <c r="D184" s="490"/>
      <c r="E184" s="378"/>
      <c r="F184" s="378"/>
      <c r="G184" s="378"/>
    </row>
    <row r="185" spans="1:7" ht="15.75" x14ac:dyDescent="0.25">
      <c r="A185" s="490"/>
      <c r="B185" s="490"/>
      <c r="C185" s="490"/>
      <c r="D185" s="490"/>
      <c r="E185" s="378"/>
      <c r="F185" s="378"/>
      <c r="G185" s="378"/>
    </row>
    <row r="186" spans="1:7" ht="15.75" x14ac:dyDescent="0.25">
      <c r="A186" s="490"/>
      <c r="B186" s="490"/>
      <c r="C186" s="490"/>
      <c r="D186" s="490"/>
      <c r="E186" s="378"/>
      <c r="F186" s="378"/>
      <c r="G186" s="378"/>
    </row>
    <row r="187" spans="1:7" ht="15.75" x14ac:dyDescent="0.25">
      <c r="A187" s="490"/>
      <c r="B187" s="490"/>
      <c r="C187" s="490"/>
      <c r="D187" s="490"/>
      <c r="E187" s="378"/>
      <c r="F187" s="378"/>
      <c r="G187" s="378"/>
    </row>
    <row r="188" spans="1:7" ht="15.75" x14ac:dyDescent="0.25">
      <c r="A188" s="490"/>
      <c r="B188" s="490"/>
      <c r="C188" s="490"/>
      <c r="D188" s="490"/>
      <c r="E188" s="378"/>
      <c r="F188" s="378"/>
      <c r="G188" s="378"/>
    </row>
    <row r="189" spans="1:7" ht="15.75" x14ac:dyDescent="0.25">
      <c r="A189" s="490"/>
      <c r="B189" s="490"/>
      <c r="C189" s="490"/>
      <c r="D189" s="490"/>
      <c r="E189" s="378"/>
      <c r="F189" s="378"/>
      <c r="G189" s="378"/>
    </row>
    <row r="190" spans="1:7" ht="15.75" x14ac:dyDescent="0.25">
      <c r="A190" s="490"/>
      <c r="B190" s="490"/>
      <c r="C190" s="490"/>
      <c r="D190" s="490"/>
      <c r="E190" s="378"/>
      <c r="F190" s="378"/>
      <c r="G190" s="378"/>
    </row>
    <row r="191" spans="1:7" ht="15.75" x14ac:dyDescent="0.25">
      <c r="A191" s="490"/>
      <c r="B191" s="490"/>
      <c r="C191" s="490"/>
      <c r="D191" s="490"/>
      <c r="E191" s="378"/>
      <c r="F191" s="378"/>
      <c r="G191" s="378"/>
    </row>
    <row r="192" spans="1:7" ht="15.75" x14ac:dyDescent="0.25">
      <c r="A192" s="490"/>
      <c r="B192" s="490"/>
      <c r="C192" s="490"/>
      <c r="D192" s="490"/>
      <c r="E192" s="378"/>
      <c r="F192" s="378"/>
      <c r="G192" s="378"/>
    </row>
    <row r="193" spans="1:7" ht="15.75" x14ac:dyDescent="0.25">
      <c r="A193" s="490"/>
      <c r="B193" s="490"/>
      <c r="C193" s="490"/>
      <c r="D193" s="490"/>
      <c r="E193" s="378"/>
      <c r="F193" s="378"/>
      <c r="G193" s="378"/>
    </row>
    <row r="194" spans="1:7" ht="15.75" x14ac:dyDescent="0.25">
      <c r="A194" s="490"/>
      <c r="B194" s="490"/>
      <c r="C194" s="490"/>
      <c r="D194" s="490"/>
      <c r="E194" s="378"/>
      <c r="F194" s="378"/>
      <c r="G194" s="378"/>
    </row>
    <row r="195" spans="1:7" ht="15.75" x14ac:dyDescent="0.25">
      <c r="A195" s="490"/>
      <c r="B195" s="490"/>
      <c r="C195" s="490"/>
      <c r="D195" s="490"/>
      <c r="E195" s="378"/>
      <c r="F195" s="378"/>
      <c r="G195" s="378"/>
    </row>
    <row r="196" spans="1:7" ht="15.75" x14ac:dyDescent="0.25">
      <c r="A196" s="490"/>
      <c r="B196" s="490"/>
      <c r="C196" s="490"/>
      <c r="D196" s="490"/>
      <c r="E196" s="378"/>
      <c r="F196" s="378"/>
      <c r="G196" s="378"/>
    </row>
    <row r="197" spans="1:7" ht="15.75" x14ac:dyDescent="0.25">
      <c r="A197" s="490"/>
      <c r="B197" s="490"/>
      <c r="C197" s="490"/>
      <c r="D197" s="490"/>
      <c r="E197" s="378"/>
      <c r="F197" s="378"/>
      <c r="G197" s="378"/>
    </row>
    <row r="198" spans="1:7" ht="15.75" x14ac:dyDescent="0.25">
      <c r="A198" s="490"/>
      <c r="B198" s="490"/>
      <c r="C198" s="490"/>
      <c r="D198" s="490"/>
      <c r="E198" s="378"/>
      <c r="F198" s="378"/>
      <c r="G198" s="378"/>
    </row>
    <row r="199" spans="1:7" ht="15.75" x14ac:dyDescent="0.25">
      <c r="A199" s="490"/>
      <c r="B199" s="490"/>
      <c r="C199" s="490"/>
      <c r="D199" s="490"/>
      <c r="E199" s="378"/>
      <c r="F199" s="378"/>
      <c r="G199" s="378"/>
    </row>
    <row r="200" spans="1:7" ht="15.75" x14ac:dyDescent="0.25">
      <c r="A200" s="490"/>
      <c r="B200" s="490"/>
      <c r="C200" s="490"/>
      <c r="D200" s="490"/>
      <c r="E200" s="378"/>
      <c r="F200" s="378"/>
      <c r="G200" s="378"/>
    </row>
    <row r="201" spans="1:7" ht="15.75" x14ac:dyDescent="0.25">
      <c r="A201" s="490"/>
      <c r="B201" s="490"/>
      <c r="C201" s="490"/>
      <c r="D201" s="490"/>
      <c r="E201" s="378"/>
      <c r="F201" s="378"/>
      <c r="G201" s="378"/>
    </row>
    <row r="202" spans="1:7" ht="15.75" x14ac:dyDescent="0.25">
      <c r="A202" s="490"/>
      <c r="B202" s="490"/>
      <c r="C202" s="490"/>
      <c r="D202" s="490"/>
      <c r="E202" s="378"/>
      <c r="F202" s="378"/>
      <c r="G202" s="378"/>
    </row>
    <row r="203" spans="1:7" ht="15.75" x14ac:dyDescent="0.25">
      <c r="A203" s="490"/>
      <c r="B203" s="490"/>
      <c r="C203" s="490"/>
      <c r="D203" s="490"/>
      <c r="E203" s="378"/>
      <c r="F203" s="378"/>
      <c r="G203" s="378"/>
    </row>
    <row r="204" spans="1:7" ht="15.75" x14ac:dyDescent="0.25">
      <c r="A204" s="490"/>
      <c r="B204" s="490"/>
      <c r="C204" s="490"/>
      <c r="D204" s="490"/>
      <c r="E204" s="378"/>
      <c r="F204" s="378"/>
      <c r="G204" s="378"/>
    </row>
    <row r="205" spans="1:7" ht="15.75" x14ac:dyDescent="0.25">
      <c r="A205" s="490"/>
      <c r="B205" s="490"/>
      <c r="C205" s="490"/>
      <c r="D205" s="490"/>
      <c r="E205" s="378"/>
      <c r="F205" s="378"/>
      <c r="G205" s="378"/>
    </row>
    <row r="206" spans="1:7" ht="15.75" x14ac:dyDescent="0.25">
      <c r="A206" s="490"/>
      <c r="B206" s="490"/>
      <c r="C206" s="490"/>
      <c r="D206" s="490"/>
      <c r="E206" s="378"/>
      <c r="F206" s="378"/>
      <c r="G206" s="378"/>
    </row>
    <row r="207" spans="1:7" ht="15.75" x14ac:dyDescent="0.25">
      <c r="A207" s="490"/>
      <c r="B207" s="490"/>
      <c r="C207" s="490"/>
      <c r="D207" s="490"/>
      <c r="E207" s="378"/>
      <c r="F207" s="378"/>
      <c r="G207" s="378"/>
    </row>
    <row r="208" spans="1:7" ht="15.75" x14ac:dyDescent="0.25">
      <c r="A208" s="490"/>
      <c r="B208" s="490"/>
      <c r="C208" s="490"/>
      <c r="D208" s="490"/>
      <c r="E208" s="378"/>
      <c r="F208" s="378"/>
      <c r="G208" s="378"/>
    </row>
    <row r="209" spans="1:7" x14ac:dyDescent="0.25">
      <c r="A209" s="378"/>
      <c r="B209" s="378"/>
      <c r="C209" s="378"/>
      <c r="D209" s="378"/>
      <c r="E209" s="378"/>
      <c r="F209" s="378"/>
      <c r="G209" s="378"/>
    </row>
    <row r="210" spans="1:7" x14ac:dyDescent="0.25">
      <c r="A210" s="378"/>
      <c r="B210" s="378"/>
      <c r="C210" s="378"/>
      <c r="D210" s="378"/>
      <c r="E210" s="378"/>
      <c r="F210" s="378"/>
      <c r="G210" s="378"/>
    </row>
    <row r="211" spans="1:7" x14ac:dyDescent="0.25">
      <c r="A211" s="378"/>
      <c r="B211" s="378"/>
      <c r="C211" s="378"/>
      <c r="D211" s="378"/>
      <c r="E211" s="378"/>
      <c r="F211" s="378"/>
      <c r="G211" s="378"/>
    </row>
    <row r="212" spans="1:7" x14ac:dyDescent="0.25">
      <c r="A212" s="378"/>
      <c r="B212" s="378"/>
      <c r="C212" s="378"/>
      <c r="D212" s="378"/>
      <c r="E212" s="378"/>
      <c r="F212" s="378"/>
      <c r="G212" s="378"/>
    </row>
    <row r="213" spans="1:7" x14ac:dyDescent="0.25">
      <c r="A213" s="378"/>
      <c r="B213" s="378"/>
      <c r="C213" s="378"/>
      <c r="D213" s="378"/>
      <c r="E213" s="378"/>
      <c r="F213" s="378"/>
      <c r="G213" s="378"/>
    </row>
    <row r="214" spans="1:7" x14ac:dyDescent="0.25">
      <c r="A214" s="378"/>
      <c r="B214" s="378"/>
      <c r="C214" s="378"/>
      <c r="D214" s="378"/>
      <c r="E214" s="378"/>
      <c r="F214" s="378"/>
      <c r="G214" s="378"/>
    </row>
    <row r="215" spans="1:7" x14ac:dyDescent="0.25">
      <c r="A215" s="378"/>
      <c r="B215" s="378"/>
      <c r="C215" s="378"/>
      <c r="D215" s="378"/>
      <c r="E215" s="378"/>
      <c r="F215" s="378"/>
      <c r="G215" s="378"/>
    </row>
    <row r="216" spans="1:7" x14ac:dyDescent="0.25">
      <c r="A216" s="378"/>
      <c r="B216" s="378"/>
      <c r="C216" s="378"/>
      <c r="D216" s="378"/>
      <c r="E216" s="378"/>
      <c r="F216" s="378"/>
      <c r="G216" s="378"/>
    </row>
    <row r="217" spans="1:7" x14ac:dyDescent="0.25">
      <c r="A217" s="378"/>
      <c r="B217" s="378"/>
      <c r="C217" s="378"/>
      <c r="D217" s="378"/>
      <c r="E217" s="378"/>
      <c r="F217" s="378"/>
      <c r="G217" s="378"/>
    </row>
    <row r="218" spans="1:7" x14ac:dyDescent="0.25">
      <c r="A218" s="378"/>
      <c r="B218" s="378"/>
      <c r="C218" s="378"/>
      <c r="D218" s="378"/>
      <c r="E218" s="378"/>
      <c r="F218" s="378"/>
      <c r="G218" s="378"/>
    </row>
    <row r="219" spans="1:7" x14ac:dyDescent="0.25">
      <c r="A219" s="378"/>
      <c r="B219" s="378"/>
      <c r="C219" s="378"/>
      <c r="D219" s="378"/>
      <c r="E219" s="378"/>
      <c r="F219" s="378"/>
      <c r="G219" s="378"/>
    </row>
    <row r="220" spans="1:7" x14ac:dyDescent="0.25">
      <c r="A220" s="378"/>
      <c r="B220" s="378"/>
      <c r="C220" s="378"/>
      <c r="D220" s="378"/>
      <c r="E220" s="378"/>
      <c r="F220" s="378"/>
      <c r="G220" s="378"/>
    </row>
    <row r="221" spans="1:7" x14ac:dyDescent="0.25">
      <c r="A221" s="378"/>
      <c r="B221" s="378"/>
      <c r="C221" s="378"/>
      <c r="D221" s="378"/>
      <c r="E221" s="378"/>
      <c r="F221" s="378"/>
      <c r="G221" s="378"/>
    </row>
    <row r="222" spans="1:7" x14ac:dyDescent="0.25">
      <c r="A222" s="378"/>
      <c r="B222" s="378"/>
      <c r="C222" s="378"/>
      <c r="D222" s="378"/>
      <c r="E222" s="378"/>
      <c r="F222" s="378"/>
      <c r="G222" s="378"/>
    </row>
    <row r="223" spans="1:7" x14ac:dyDescent="0.25">
      <c r="A223" s="378"/>
      <c r="B223" s="378"/>
      <c r="C223" s="378"/>
      <c r="D223" s="378"/>
      <c r="E223" s="378"/>
      <c r="F223" s="378"/>
      <c r="G223" s="378"/>
    </row>
    <row r="224" spans="1:7" x14ac:dyDescent="0.25">
      <c r="A224" s="378"/>
      <c r="B224" s="378"/>
      <c r="C224" s="378"/>
      <c r="D224" s="378"/>
      <c r="E224" s="378"/>
      <c r="F224" s="378"/>
      <c r="G224" s="378"/>
    </row>
    <row r="225" spans="1:7" x14ac:dyDescent="0.25">
      <c r="A225" s="378"/>
      <c r="B225" s="378"/>
      <c r="C225" s="378"/>
      <c r="D225" s="378"/>
      <c r="E225" s="378"/>
      <c r="F225" s="378"/>
      <c r="G225" s="378"/>
    </row>
    <row r="226" spans="1:7" x14ac:dyDescent="0.25">
      <c r="A226" s="378"/>
      <c r="B226" s="378"/>
      <c r="C226" s="378"/>
      <c r="D226" s="378"/>
      <c r="E226" s="378"/>
      <c r="F226" s="378"/>
      <c r="G226" s="378"/>
    </row>
    <row r="227" spans="1:7" x14ac:dyDescent="0.25">
      <c r="A227" s="378"/>
      <c r="B227" s="378"/>
      <c r="C227" s="378"/>
      <c r="D227" s="378"/>
      <c r="E227" s="378"/>
      <c r="F227" s="378"/>
      <c r="G227" s="378"/>
    </row>
    <row r="228" spans="1:7" x14ac:dyDescent="0.25">
      <c r="A228" s="378"/>
      <c r="B228" s="378"/>
      <c r="C228" s="378"/>
      <c r="D228" s="378"/>
      <c r="E228" s="378"/>
      <c r="F228" s="378"/>
      <c r="G228" s="378"/>
    </row>
    <row r="229" spans="1:7" x14ac:dyDescent="0.25">
      <c r="A229" s="378"/>
      <c r="B229" s="378"/>
      <c r="C229" s="378"/>
      <c r="D229" s="378"/>
      <c r="E229" s="378"/>
      <c r="F229" s="378"/>
      <c r="G229" s="378"/>
    </row>
    <row r="230" spans="1:7" x14ac:dyDescent="0.25">
      <c r="A230" s="378"/>
      <c r="B230" s="378"/>
      <c r="C230" s="378"/>
      <c r="D230" s="378"/>
      <c r="E230" s="378"/>
      <c r="F230" s="378"/>
      <c r="G230" s="378"/>
    </row>
    <row r="231" spans="1:7" x14ac:dyDescent="0.25">
      <c r="A231" s="378"/>
      <c r="B231" s="378"/>
      <c r="C231" s="378"/>
      <c r="D231" s="378"/>
      <c r="E231" s="378"/>
      <c r="F231" s="378"/>
      <c r="G231" s="378"/>
    </row>
    <row r="232" spans="1:7" ht="21.95" customHeight="1" x14ac:dyDescent="0.25">
      <c r="A232" s="378"/>
      <c r="B232" s="378"/>
      <c r="C232" s="378"/>
      <c r="D232" s="378"/>
      <c r="E232" s="378"/>
      <c r="F232" s="378"/>
      <c r="G232" s="378"/>
    </row>
    <row r="233" spans="1:7" ht="21.95" customHeight="1" x14ac:dyDescent="0.25">
      <c r="A233" s="378"/>
      <c r="B233" s="378"/>
      <c r="C233" s="378"/>
      <c r="D233" s="378"/>
      <c r="E233" s="378"/>
      <c r="F233" s="378"/>
      <c r="G233" s="378"/>
    </row>
    <row r="234" spans="1:7" ht="21.95" customHeight="1" x14ac:dyDescent="0.25">
      <c r="A234" s="378"/>
      <c r="B234" s="378"/>
      <c r="C234" s="378"/>
      <c r="D234" s="378"/>
      <c r="E234" s="378"/>
      <c r="F234" s="378"/>
      <c r="G234" s="378"/>
    </row>
    <row r="235" spans="1:7" ht="21.95" customHeight="1" x14ac:dyDescent="0.25">
      <c r="A235" s="378"/>
      <c r="B235" s="378"/>
      <c r="C235" s="378"/>
      <c r="D235" s="378"/>
      <c r="E235" s="378"/>
      <c r="F235" s="378"/>
      <c r="G235" s="378"/>
    </row>
    <row r="236" spans="1:7" ht="21.95" customHeight="1" x14ac:dyDescent="0.25">
      <c r="A236" s="378"/>
      <c r="B236" s="378"/>
      <c r="C236" s="378"/>
      <c r="D236" s="378"/>
      <c r="E236" s="378"/>
      <c r="F236" s="378"/>
      <c r="G236" s="378"/>
    </row>
    <row r="237" spans="1:7" ht="21.95" customHeight="1" x14ac:dyDescent="0.25">
      <c r="A237" s="378"/>
      <c r="B237" s="378"/>
      <c r="C237" s="378"/>
      <c r="D237" s="378"/>
      <c r="E237" s="378"/>
      <c r="F237" s="378"/>
      <c r="G237" s="378"/>
    </row>
    <row r="238" spans="1:7" ht="21.95" customHeight="1" x14ac:dyDescent="0.25">
      <c r="A238" s="378"/>
      <c r="B238" s="378"/>
      <c r="C238" s="378"/>
      <c r="D238" s="378"/>
      <c r="E238" s="378"/>
      <c r="F238" s="378"/>
      <c r="G238" s="378"/>
    </row>
    <row r="239" spans="1:7" ht="21.95" customHeight="1" x14ac:dyDescent="0.25">
      <c r="A239" s="378"/>
      <c r="B239" s="378"/>
      <c r="C239" s="378"/>
      <c r="D239" s="378"/>
      <c r="E239" s="378"/>
      <c r="F239" s="378"/>
      <c r="G239" s="378"/>
    </row>
    <row r="240" spans="1:7" ht="21.95" customHeight="1" x14ac:dyDescent="0.25">
      <c r="A240" s="378"/>
      <c r="B240" s="378"/>
      <c r="C240" s="378"/>
      <c r="D240" s="378"/>
      <c r="E240" s="378"/>
      <c r="F240" s="378"/>
      <c r="G240" s="378"/>
    </row>
    <row r="241" spans="1:7" ht="21.95" customHeight="1" x14ac:dyDescent="0.25">
      <c r="A241" s="378"/>
      <c r="B241" s="378"/>
      <c r="C241" s="378"/>
      <c r="D241" s="378"/>
      <c r="E241" s="378"/>
      <c r="F241" s="378"/>
      <c r="G241" s="378"/>
    </row>
    <row r="242" spans="1:7" ht="21.95" customHeight="1" x14ac:dyDescent="0.25">
      <c r="A242" s="378"/>
      <c r="B242" s="378"/>
      <c r="C242" s="378"/>
      <c r="D242" s="378"/>
      <c r="E242" s="378"/>
      <c r="F242" s="378"/>
      <c r="G242" s="378"/>
    </row>
    <row r="243" spans="1:7" ht="21.95" customHeight="1" x14ac:dyDescent="0.25">
      <c r="A243" s="378"/>
      <c r="B243" s="378"/>
      <c r="C243" s="378"/>
      <c r="D243" s="378"/>
      <c r="E243" s="378"/>
      <c r="F243" s="378"/>
      <c r="G243" s="378"/>
    </row>
    <row r="244" spans="1:7" ht="21.95" customHeight="1" x14ac:dyDescent="0.25">
      <c r="A244" s="378"/>
      <c r="B244" s="378"/>
      <c r="C244" s="378"/>
      <c r="D244" s="378"/>
      <c r="E244" s="378"/>
      <c r="F244" s="378"/>
      <c r="G244" s="378"/>
    </row>
    <row r="245" spans="1:7" ht="21.95" customHeight="1" x14ac:dyDescent="0.25">
      <c r="A245" s="378"/>
      <c r="B245" s="378"/>
      <c r="C245" s="378"/>
      <c r="D245" s="378"/>
      <c r="E245" s="378"/>
      <c r="F245" s="378"/>
      <c r="G245" s="378"/>
    </row>
    <row r="246" spans="1:7" ht="21.95" customHeight="1" x14ac:dyDescent="0.25">
      <c r="A246" s="378"/>
      <c r="B246" s="378"/>
      <c r="C246" s="378"/>
      <c r="D246" s="378"/>
      <c r="E246" s="378"/>
      <c r="F246" s="378"/>
      <c r="G246" s="378"/>
    </row>
    <row r="247" spans="1:7" ht="21.95" customHeight="1" x14ac:dyDescent="0.25">
      <c r="A247" s="378"/>
      <c r="B247" s="378"/>
      <c r="C247" s="378"/>
      <c r="D247" s="378"/>
      <c r="E247" s="378"/>
      <c r="F247" s="378"/>
      <c r="G247" s="378"/>
    </row>
    <row r="248" spans="1:7" ht="21.95" customHeight="1" x14ac:dyDescent="0.25">
      <c r="A248" s="378"/>
      <c r="B248" s="378"/>
      <c r="C248" s="378"/>
      <c r="D248" s="378"/>
      <c r="E248" s="378"/>
      <c r="F248" s="378"/>
      <c r="G248" s="378"/>
    </row>
    <row r="249" spans="1:7" ht="21.95" customHeight="1" x14ac:dyDescent="0.25">
      <c r="A249" s="378"/>
      <c r="B249" s="378"/>
      <c r="C249" s="378"/>
      <c r="D249" s="378"/>
      <c r="E249" s="378"/>
      <c r="F249" s="378"/>
      <c r="G249" s="378"/>
    </row>
    <row r="250" spans="1:7" ht="21.95" customHeight="1" x14ac:dyDescent="0.25">
      <c r="A250" s="378"/>
      <c r="B250" s="378"/>
      <c r="C250" s="378"/>
      <c r="D250" s="378"/>
      <c r="E250" s="378"/>
      <c r="F250" s="378"/>
      <c r="G250" s="378"/>
    </row>
    <row r="251" spans="1:7" ht="21.95" customHeight="1" x14ac:dyDescent="0.25">
      <c r="A251" s="378"/>
      <c r="B251" s="378"/>
      <c r="C251" s="378"/>
      <c r="D251" s="378"/>
      <c r="E251" s="378"/>
      <c r="F251" s="378"/>
      <c r="G251" s="378"/>
    </row>
    <row r="252" spans="1:7" ht="21.95" customHeight="1" x14ac:dyDescent="0.25">
      <c r="A252" s="378"/>
      <c r="B252" s="378"/>
      <c r="C252" s="378"/>
      <c r="D252" s="378"/>
      <c r="E252" s="378"/>
      <c r="F252" s="378"/>
      <c r="G252" s="378"/>
    </row>
    <row r="253" spans="1:7" ht="21.95" customHeight="1" x14ac:dyDescent="0.25">
      <c r="A253" s="378"/>
      <c r="B253" s="378"/>
      <c r="C253" s="378"/>
      <c r="D253" s="378"/>
      <c r="E253" s="378"/>
      <c r="F253" s="378"/>
      <c r="G253" s="378"/>
    </row>
    <row r="254" spans="1:7" ht="21.95" customHeight="1" x14ac:dyDescent="0.25">
      <c r="A254" s="378"/>
      <c r="B254" s="378"/>
      <c r="C254" s="378"/>
      <c r="D254" s="378"/>
      <c r="E254" s="378"/>
      <c r="F254" s="378"/>
      <c r="G254" s="378"/>
    </row>
    <row r="255" spans="1:7" ht="21.95" customHeight="1" x14ac:dyDescent="0.25">
      <c r="A255" s="378"/>
      <c r="B255" s="378"/>
      <c r="C255" s="378"/>
      <c r="D255" s="378"/>
      <c r="E255" s="378"/>
      <c r="F255" s="378"/>
      <c r="G255" s="378"/>
    </row>
    <row r="256" spans="1:7" ht="21.95" customHeight="1" x14ac:dyDescent="0.25">
      <c r="A256" s="378"/>
      <c r="B256" s="378"/>
      <c r="C256" s="378"/>
      <c r="D256" s="378"/>
      <c r="E256" s="378"/>
      <c r="F256" s="378"/>
      <c r="G256" s="378"/>
    </row>
    <row r="257" spans="1:7" ht="21.95" customHeight="1" x14ac:dyDescent="0.25">
      <c r="A257" s="378"/>
      <c r="B257" s="378"/>
      <c r="C257" s="378"/>
      <c r="D257" s="378"/>
      <c r="E257" s="378"/>
      <c r="F257" s="378"/>
      <c r="G257" s="378"/>
    </row>
    <row r="258" spans="1:7" ht="21.95" customHeight="1" x14ac:dyDescent="0.25">
      <c r="A258" s="378"/>
      <c r="B258" s="378"/>
      <c r="C258" s="378"/>
      <c r="D258" s="378"/>
      <c r="E258" s="378"/>
      <c r="F258" s="378"/>
      <c r="G258" s="378"/>
    </row>
    <row r="259" spans="1:7" ht="27" customHeight="1" x14ac:dyDescent="0.25">
      <c r="A259" s="378"/>
      <c r="B259" s="378"/>
      <c r="C259" s="378"/>
      <c r="D259" s="378"/>
      <c r="E259" s="378"/>
      <c r="F259" s="378"/>
      <c r="G259" s="378"/>
    </row>
    <row r="260" spans="1:7" ht="15" customHeight="1" x14ac:dyDescent="0.25">
      <c r="A260" s="378"/>
      <c r="B260" s="378"/>
      <c r="C260" s="378"/>
      <c r="D260" s="378"/>
      <c r="E260" s="378"/>
      <c r="F260" s="378"/>
      <c r="G260" s="378"/>
    </row>
    <row r="261" spans="1:7" ht="15" customHeight="1" x14ac:dyDescent="0.25"/>
    <row r="262" spans="1:7" ht="15" customHeight="1" x14ac:dyDescent="0.25"/>
  </sheetData>
  <mergeCells count="4">
    <mergeCell ref="B168:C168"/>
    <mergeCell ref="E163:E164"/>
    <mergeCell ref="F163:F164"/>
    <mergeCell ref="G163:G164"/>
  </mergeCells>
  <pageMargins left="0.19685039370078741" right="0.19685039370078741" top="0.19685039370078741" bottom="0.19685039370078741" header="0" footer="0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7C0D5-9C35-414F-BAB8-4578261C6746}">
  <sheetPr>
    <pageSetUpPr fitToPage="1"/>
  </sheetPr>
  <dimension ref="A2:I76"/>
  <sheetViews>
    <sheetView zoomScaleNormal="100" workbookViewId="0">
      <selection activeCell="D37" sqref="D37"/>
    </sheetView>
  </sheetViews>
  <sheetFormatPr defaultRowHeight="15" x14ac:dyDescent="0.25"/>
  <cols>
    <col min="1" max="2" width="12.7109375" customWidth="1"/>
    <col min="3" max="3" width="44.140625" customWidth="1"/>
    <col min="4" max="4" width="51.28515625" customWidth="1"/>
    <col min="5" max="5" width="14.7109375" customWidth="1"/>
    <col min="6" max="6" width="14.7109375" style="280" customWidth="1"/>
    <col min="7" max="7" width="14.7109375" customWidth="1"/>
  </cols>
  <sheetData>
    <row r="2" spans="1:9" ht="18" x14ac:dyDescent="0.25">
      <c r="A2" s="1" t="s">
        <v>110</v>
      </c>
      <c r="C2" s="2"/>
      <c r="D2" s="1"/>
      <c r="H2" s="135"/>
    </row>
    <row r="3" spans="1:9" ht="15.75" thickBot="1" x14ac:dyDescent="0.3">
      <c r="G3" s="170" t="s">
        <v>346</v>
      </c>
    </row>
    <row r="4" spans="1:9" ht="15" customHeight="1" x14ac:dyDescent="0.25">
      <c r="A4" s="176" t="s">
        <v>1</v>
      </c>
      <c r="B4" s="3" t="s">
        <v>2</v>
      </c>
      <c r="C4" s="8" t="s">
        <v>3</v>
      </c>
      <c r="D4" s="3"/>
      <c r="E4" s="44" t="s">
        <v>4</v>
      </c>
      <c r="F4" s="44" t="s">
        <v>235</v>
      </c>
      <c r="G4" s="281"/>
    </row>
    <row r="5" spans="1:9" ht="15" customHeight="1" x14ac:dyDescent="0.25">
      <c r="A5" s="177" t="s">
        <v>5</v>
      </c>
      <c r="B5" s="4" t="s">
        <v>6</v>
      </c>
      <c r="C5" s="10" t="s">
        <v>7</v>
      </c>
      <c r="D5" s="5" t="s">
        <v>8</v>
      </c>
      <c r="E5" s="47" t="s">
        <v>265</v>
      </c>
      <c r="F5" s="47" t="s">
        <v>225</v>
      </c>
      <c r="G5" s="282" t="s">
        <v>310</v>
      </c>
    </row>
    <row r="6" spans="1:9" ht="15" customHeight="1" thickBot="1" x14ac:dyDescent="0.3">
      <c r="A6" s="178" t="s">
        <v>9</v>
      </c>
      <c r="B6" s="6" t="s">
        <v>10</v>
      </c>
      <c r="C6" s="12"/>
      <c r="D6" s="27"/>
      <c r="E6" s="50" t="s">
        <v>290</v>
      </c>
      <c r="F6" s="50" t="s">
        <v>309</v>
      </c>
      <c r="G6" s="283" t="s">
        <v>236</v>
      </c>
    </row>
    <row r="7" spans="1:9" ht="15.75" x14ac:dyDescent="0.25">
      <c r="A7" s="84" t="s">
        <v>11</v>
      </c>
      <c r="B7" s="162"/>
      <c r="C7" s="28"/>
      <c r="D7" s="29"/>
      <c r="E7" s="163"/>
      <c r="F7" s="163"/>
      <c r="G7" s="157"/>
    </row>
    <row r="8" spans="1:9" x14ac:dyDescent="0.25">
      <c r="A8" s="92" t="s">
        <v>218</v>
      </c>
      <c r="B8" s="642" t="s">
        <v>219</v>
      </c>
      <c r="C8" s="643"/>
      <c r="D8" s="80"/>
      <c r="E8" s="83">
        <f>E9</f>
        <v>100</v>
      </c>
      <c r="F8" s="83">
        <f>F9</f>
        <v>0</v>
      </c>
      <c r="G8" s="587">
        <f t="shared" ref="G8:G19" si="0">(F8*100)/E8</f>
        <v>0</v>
      </c>
    </row>
    <row r="9" spans="1:9" x14ac:dyDescent="0.25">
      <c r="A9" s="131"/>
      <c r="B9" s="175"/>
      <c r="C9" s="81" t="s">
        <v>275</v>
      </c>
      <c r="D9" s="208" t="s">
        <v>111</v>
      </c>
      <c r="E9" s="61">
        <v>100</v>
      </c>
      <c r="F9" s="61">
        <v>0</v>
      </c>
      <c r="G9" s="394">
        <f t="shared" si="0"/>
        <v>0</v>
      </c>
    </row>
    <row r="10" spans="1:9" x14ac:dyDescent="0.25">
      <c r="A10" s="92" t="s">
        <v>301</v>
      </c>
      <c r="B10" s="642" t="s">
        <v>302</v>
      </c>
      <c r="C10" s="643"/>
      <c r="D10" s="210"/>
      <c r="E10" s="268">
        <f>SUM(E11:E18)</f>
        <v>96970</v>
      </c>
      <c r="F10" s="268">
        <f>SUM(F11:F18)</f>
        <v>87569</v>
      </c>
      <c r="G10" s="587">
        <f t="shared" si="0"/>
        <v>90.305249046096733</v>
      </c>
    </row>
    <row r="11" spans="1:9" x14ac:dyDescent="0.25">
      <c r="A11" s="92"/>
      <c r="B11" s="63">
        <v>504</v>
      </c>
      <c r="C11" s="61" t="s">
        <v>276</v>
      </c>
      <c r="D11" s="210" t="s">
        <v>112</v>
      </c>
      <c r="E11" s="203">
        <v>250</v>
      </c>
      <c r="F11" s="203">
        <v>250</v>
      </c>
      <c r="G11" s="394">
        <f t="shared" si="0"/>
        <v>100</v>
      </c>
    </row>
    <row r="12" spans="1:9" x14ac:dyDescent="0.25">
      <c r="A12" s="77"/>
      <c r="B12" s="63" t="s">
        <v>278</v>
      </c>
      <c r="C12" s="61" t="s">
        <v>277</v>
      </c>
      <c r="D12" s="212" t="s">
        <v>112</v>
      </c>
      <c r="E12" s="203">
        <v>150</v>
      </c>
      <c r="F12" s="203">
        <v>150</v>
      </c>
      <c r="G12" s="394">
        <f t="shared" si="0"/>
        <v>100</v>
      </c>
    </row>
    <row r="13" spans="1:9" x14ac:dyDescent="0.25">
      <c r="A13" s="77"/>
      <c r="B13" s="63"/>
      <c r="C13" s="61" t="s">
        <v>113</v>
      </c>
      <c r="D13" s="169" t="s">
        <v>114</v>
      </c>
      <c r="E13" s="249">
        <v>330</v>
      </c>
      <c r="F13" s="249">
        <v>330</v>
      </c>
      <c r="G13" s="394">
        <f t="shared" si="0"/>
        <v>100</v>
      </c>
    </row>
    <row r="14" spans="1:9" x14ac:dyDescent="0.25">
      <c r="A14" s="77"/>
      <c r="B14" s="63"/>
      <c r="C14" s="216" t="s">
        <v>288</v>
      </c>
      <c r="D14" s="214" t="s">
        <v>120</v>
      </c>
      <c r="E14" s="249">
        <v>8</v>
      </c>
      <c r="F14" s="249">
        <v>8</v>
      </c>
      <c r="G14" s="394">
        <f t="shared" si="0"/>
        <v>100</v>
      </c>
    </row>
    <row r="15" spans="1:9" x14ac:dyDescent="0.25">
      <c r="A15" s="247"/>
      <c r="B15" s="284">
        <v>501</v>
      </c>
      <c r="C15" s="246" t="s">
        <v>123</v>
      </c>
      <c r="D15" s="214" t="s">
        <v>122</v>
      </c>
      <c r="E15" s="249">
        <v>22751</v>
      </c>
      <c r="F15" s="249">
        <v>20930</v>
      </c>
      <c r="G15" s="394">
        <f t="shared" si="0"/>
        <v>91.995956221704546</v>
      </c>
      <c r="H15" s="267"/>
      <c r="I15" s="267"/>
    </row>
    <row r="16" spans="1:9" ht="26.25" x14ac:dyDescent="0.25">
      <c r="A16" s="77"/>
      <c r="B16" s="285" t="s">
        <v>124</v>
      </c>
      <c r="C16" s="219" t="s">
        <v>292</v>
      </c>
      <c r="D16" s="215" t="s">
        <v>279</v>
      </c>
      <c r="E16" s="249">
        <v>73000</v>
      </c>
      <c r="F16" s="249">
        <v>65700</v>
      </c>
      <c r="G16" s="394">
        <f t="shared" si="0"/>
        <v>90</v>
      </c>
      <c r="H16" s="267"/>
      <c r="I16" s="267"/>
    </row>
    <row r="17" spans="1:8" x14ac:dyDescent="0.25">
      <c r="A17" s="77"/>
      <c r="B17" s="286"/>
      <c r="C17" s="217" t="s">
        <v>319</v>
      </c>
      <c r="D17" s="287" t="s">
        <v>279</v>
      </c>
      <c r="E17" s="288">
        <v>1</v>
      </c>
      <c r="F17" s="288">
        <v>1</v>
      </c>
      <c r="G17" s="394">
        <f t="shared" si="0"/>
        <v>100</v>
      </c>
    </row>
    <row r="18" spans="1:8" ht="15.75" thickBot="1" x14ac:dyDescent="0.3">
      <c r="A18" s="77"/>
      <c r="B18" s="286"/>
      <c r="C18" s="289" t="s">
        <v>313</v>
      </c>
      <c r="D18" s="218" t="s">
        <v>125</v>
      </c>
      <c r="E18" s="249">
        <v>480</v>
      </c>
      <c r="F18" s="249">
        <v>200</v>
      </c>
      <c r="G18" s="397">
        <f t="shared" si="0"/>
        <v>41.666666666666664</v>
      </c>
    </row>
    <row r="19" spans="1:8" ht="16.5" thickBot="1" x14ac:dyDescent="0.3">
      <c r="A19" s="644" t="s">
        <v>16</v>
      </c>
      <c r="B19" s="645"/>
      <c r="C19" s="646"/>
      <c r="D19" s="30"/>
      <c r="E19" s="79">
        <f>E10+E8</f>
        <v>97070</v>
      </c>
      <c r="F19" s="79">
        <f>F10+F8</f>
        <v>87569</v>
      </c>
      <c r="G19" s="588">
        <f t="shared" si="0"/>
        <v>90.21221798701967</v>
      </c>
      <c r="H19" s="291"/>
    </row>
    <row r="20" spans="1:8" x14ac:dyDescent="0.25">
      <c r="E20" s="374"/>
      <c r="F20" s="463"/>
      <c r="G20" s="464"/>
    </row>
    <row r="71" ht="15" customHeight="1" x14ac:dyDescent="0.25"/>
    <row r="72" ht="15" customHeight="1" x14ac:dyDescent="0.25"/>
    <row r="74" ht="15" customHeight="1" x14ac:dyDescent="0.25"/>
    <row r="75" ht="15" customHeight="1" x14ac:dyDescent="0.25"/>
    <row r="76" ht="15" customHeight="1" x14ac:dyDescent="0.25"/>
  </sheetData>
  <mergeCells count="3">
    <mergeCell ref="B8:C8"/>
    <mergeCell ref="B10:C10"/>
    <mergeCell ref="A19:C19"/>
  </mergeCells>
  <pageMargins left="0.31496062992125984" right="0" top="0.39370078740157483" bottom="0.19685039370078741" header="0" footer="0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29"/>
  <sheetViews>
    <sheetView zoomScaleNormal="100" workbookViewId="0">
      <selection activeCell="G22" sqref="G22"/>
    </sheetView>
  </sheetViews>
  <sheetFormatPr defaultRowHeight="15" x14ac:dyDescent="0.25"/>
  <cols>
    <col min="1" max="2" width="12.7109375" customWidth="1"/>
    <col min="3" max="3" width="55" customWidth="1"/>
    <col min="4" max="4" width="46.42578125" customWidth="1"/>
    <col min="5" max="5" width="14.7109375" customWidth="1"/>
    <col min="6" max="6" width="14.7109375" style="280" customWidth="1"/>
    <col min="7" max="7" width="14.7109375" customWidth="1"/>
  </cols>
  <sheetData>
    <row r="1" spans="1:7" ht="18" x14ac:dyDescent="0.25">
      <c r="A1" s="32" t="s">
        <v>126</v>
      </c>
      <c r="B1" s="15"/>
      <c r="C1" s="33"/>
      <c r="D1" s="15"/>
    </row>
    <row r="2" spans="1:7" ht="16.5" thickBot="1" x14ac:dyDescent="0.3">
      <c r="A2" s="15"/>
      <c r="B2" s="32"/>
      <c r="C2" s="32"/>
      <c r="D2" s="15"/>
      <c r="G2" s="170" t="s">
        <v>347</v>
      </c>
    </row>
    <row r="3" spans="1:7" x14ac:dyDescent="0.25">
      <c r="A3" s="16" t="s">
        <v>1</v>
      </c>
      <c r="B3" s="18" t="s">
        <v>2</v>
      </c>
      <c r="C3" s="17" t="s">
        <v>3</v>
      </c>
      <c r="D3" s="19"/>
      <c r="E3" s="44" t="s">
        <v>4</v>
      </c>
      <c r="F3" s="44" t="s">
        <v>235</v>
      </c>
      <c r="G3" s="281"/>
    </row>
    <row r="4" spans="1:7" x14ac:dyDescent="0.25">
      <c r="A4" s="20" t="s">
        <v>5</v>
      </c>
      <c r="B4" s="21" t="s">
        <v>6</v>
      </c>
      <c r="C4" s="303" t="s">
        <v>7</v>
      </c>
      <c r="D4" s="22" t="s">
        <v>8</v>
      </c>
      <c r="E4" s="47" t="s">
        <v>265</v>
      </c>
      <c r="F4" s="47" t="s">
        <v>225</v>
      </c>
      <c r="G4" s="282" t="s">
        <v>310</v>
      </c>
    </row>
    <row r="5" spans="1:7" ht="15.75" thickBot="1" x14ac:dyDescent="0.3">
      <c r="A5" s="34" t="s">
        <v>9</v>
      </c>
      <c r="B5" s="24" t="s">
        <v>10</v>
      </c>
      <c r="C5" s="26"/>
      <c r="D5" s="25"/>
      <c r="E5" s="50" t="s">
        <v>290</v>
      </c>
      <c r="F5" s="50" t="s">
        <v>309</v>
      </c>
      <c r="G5" s="283" t="s">
        <v>236</v>
      </c>
    </row>
    <row r="6" spans="1:7" ht="15.75" x14ac:dyDescent="0.25">
      <c r="A6" s="119" t="s">
        <v>11</v>
      </c>
      <c r="B6" s="118"/>
      <c r="C6" s="118"/>
      <c r="D6" s="118"/>
      <c r="E6" s="483"/>
      <c r="F6" s="483"/>
      <c r="G6" s="157"/>
    </row>
    <row r="7" spans="1:7" ht="15.75" x14ac:dyDescent="0.25">
      <c r="A7" s="119"/>
      <c r="B7" s="118"/>
      <c r="C7" s="143"/>
      <c r="D7" s="118"/>
      <c r="E7" s="179"/>
      <c r="F7" s="179"/>
      <c r="G7" s="565"/>
    </row>
    <row r="8" spans="1:7" x14ac:dyDescent="0.25">
      <c r="A8" s="99" t="s">
        <v>127</v>
      </c>
      <c r="B8" s="115" t="s">
        <v>263</v>
      </c>
      <c r="C8" s="115"/>
      <c r="D8" s="110"/>
      <c r="E8" s="242">
        <f>SUM(E9:E22)</f>
        <v>20470</v>
      </c>
      <c r="F8" s="242">
        <f>SUM(F9:F22)</f>
        <v>19400</v>
      </c>
      <c r="G8" s="564">
        <f t="shared" ref="G8:G28" si="0">(F8*100)/E8</f>
        <v>94.772838299951147</v>
      </c>
    </row>
    <row r="9" spans="1:7" x14ac:dyDescent="0.25">
      <c r="A9" s="99"/>
      <c r="B9" s="116">
        <v>611</v>
      </c>
      <c r="C9" s="95" t="s">
        <v>128</v>
      </c>
      <c r="D9" s="87" t="s">
        <v>129</v>
      </c>
      <c r="E9" s="136">
        <v>1000</v>
      </c>
      <c r="F9" s="136">
        <v>1000</v>
      </c>
      <c r="G9" s="565">
        <f t="shared" si="0"/>
        <v>100</v>
      </c>
    </row>
    <row r="10" spans="1:7" s="562" customFormat="1" x14ac:dyDescent="0.25">
      <c r="A10" s="99"/>
      <c r="B10" s="116">
        <v>619</v>
      </c>
      <c r="C10" s="95" t="s">
        <v>353</v>
      </c>
      <c r="D10" s="87" t="s">
        <v>129</v>
      </c>
      <c r="E10" s="136">
        <v>0</v>
      </c>
      <c r="F10" s="136">
        <v>500</v>
      </c>
      <c r="G10" s="565">
        <v>0</v>
      </c>
    </row>
    <row r="11" spans="1:7" x14ac:dyDescent="0.25">
      <c r="A11" s="99"/>
      <c r="B11" s="114" t="s">
        <v>130</v>
      </c>
      <c r="C11" s="95" t="s">
        <v>260</v>
      </c>
      <c r="D11" s="113" t="s">
        <v>131</v>
      </c>
      <c r="E11" s="136">
        <v>1000</v>
      </c>
      <c r="F11" s="136">
        <v>900</v>
      </c>
      <c r="G11" s="565">
        <f t="shared" si="0"/>
        <v>90</v>
      </c>
    </row>
    <row r="12" spans="1:7" x14ac:dyDescent="0.25">
      <c r="A12" s="88"/>
      <c r="B12" s="114" t="s">
        <v>132</v>
      </c>
      <c r="C12" s="95" t="s">
        <v>133</v>
      </c>
      <c r="D12" s="113" t="s">
        <v>134</v>
      </c>
      <c r="E12" s="136">
        <v>2900</v>
      </c>
      <c r="F12" s="136">
        <v>3600</v>
      </c>
      <c r="G12" s="565">
        <f t="shared" si="0"/>
        <v>124.13793103448276</v>
      </c>
    </row>
    <row r="13" spans="1:7" ht="15" customHeight="1" x14ac:dyDescent="0.25">
      <c r="A13" s="88"/>
      <c r="B13" s="114" t="s">
        <v>135</v>
      </c>
      <c r="C13" s="87" t="s">
        <v>136</v>
      </c>
      <c r="D13" s="95" t="s">
        <v>137</v>
      </c>
      <c r="E13" s="136">
        <v>100</v>
      </c>
      <c r="F13" s="136">
        <v>100</v>
      </c>
      <c r="G13" s="565">
        <f t="shared" si="0"/>
        <v>100</v>
      </c>
    </row>
    <row r="14" spans="1:7" x14ac:dyDescent="0.25">
      <c r="A14" s="88"/>
      <c r="B14" s="114"/>
      <c r="C14" s="87" t="s">
        <v>138</v>
      </c>
      <c r="D14" s="87" t="s">
        <v>139</v>
      </c>
      <c r="E14" s="136">
        <v>20</v>
      </c>
      <c r="F14" s="136">
        <v>300</v>
      </c>
      <c r="G14" s="565">
        <f t="shared" si="0"/>
        <v>1500</v>
      </c>
    </row>
    <row r="15" spans="1:7" x14ac:dyDescent="0.25">
      <c r="A15" s="88"/>
      <c r="B15" s="114"/>
      <c r="C15" s="95" t="s">
        <v>140</v>
      </c>
      <c r="D15" s="87" t="s">
        <v>141</v>
      </c>
      <c r="E15" s="136">
        <v>150</v>
      </c>
      <c r="F15" s="136">
        <v>150</v>
      </c>
      <c r="G15" s="565">
        <f t="shared" si="0"/>
        <v>100</v>
      </c>
    </row>
    <row r="16" spans="1:7" x14ac:dyDescent="0.25">
      <c r="A16" s="88"/>
      <c r="B16" s="114" t="s">
        <v>142</v>
      </c>
      <c r="C16" s="87" t="s">
        <v>308</v>
      </c>
      <c r="D16" s="87" t="s">
        <v>141</v>
      </c>
      <c r="E16" s="136">
        <v>300</v>
      </c>
      <c r="F16" s="136">
        <v>0</v>
      </c>
      <c r="G16" s="565">
        <f t="shared" si="0"/>
        <v>0</v>
      </c>
    </row>
    <row r="17" spans="1:9" x14ac:dyDescent="0.25">
      <c r="A17" s="99"/>
      <c r="B17" s="115"/>
      <c r="C17" s="95" t="s">
        <v>143</v>
      </c>
      <c r="D17" s="95" t="s">
        <v>144</v>
      </c>
      <c r="E17" s="136">
        <v>100</v>
      </c>
      <c r="F17" s="136">
        <v>100</v>
      </c>
      <c r="G17" s="565">
        <f t="shared" si="0"/>
        <v>100</v>
      </c>
    </row>
    <row r="18" spans="1:9" x14ac:dyDescent="0.25">
      <c r="A18" s="88"/>
      <c r="B18" s="94"/>
      <c r="C18" s="95" t="s">
        <v>354</v>
      </c>
      <c r="D18" s="95" t="s">
        <v>145</v>
      </c>
      <c r="E18" s="151">
        <v>2000</v>
      </c>
      <c r="F18" s="151">
        <v>1800</v>
      </c>
      <c r="G18" s="565">
        <f t="shared" si="0"/>
        <v>90</v>
      </c>
    </row>
    <row r="19" spans="1:9" x14ac:dyDescent="0.25">
      <c r="A19" s="142"/>
      <c r="B19" s="114" t="s">
        <v>250</v>
      </c>
      <c r="C19" s="95" t="s">
        <v>249</v>
      </c>
      <c r="D19" s="95" t="s">
        <v>145</v>
      </c>
      <c r="E19" s="151">
        <v>300</v>
      </c>
      <c r="F19" s="151">
        <v>200</v>
      </c>
      <c r="G19" s="565">
        <f t="shared" si="0"/>
        <v>66.666666666666671</v>
      </c>
    </row>
    <row r="20" spans="1:9" x14ac:dyDescent="0.25">
      <c r="A20" s="145"/>
      <c r="B20" s="114" t="s">
        <v>240</v>
      </c>
      <c r="C20" s="95" t="s">
        <v>248</v>
      </c>
      <c r="D20" s="95" t="s">
        <v>137</v>
      </c>
      <c r="E20" s="136">
        <v>5000</v>
      </c>
      <c r="F20" s="136">
        <v>5000</v>
      </c>
      <c r="G20" s="565">
        <f t="shared" si="0"/>
        <v>100</v>
      </c>
    </row>
    <row r="21" spans="1:9" ht="27.75" customHeight="1" x14ac:dyDescent="0.25">
      <c r="A21" s="145"/>
      <c r="B21" s="114"/>
      <c r="C21" s="95" t="s">
        <v>282</v>
      </c>
      <c r="D21" s="225" t="s">
        <v>283</v>
      </c>
      <c r="E21" s="136">
        <v>100</v>
      </c>
      <c r="F21" s="136">
        <v>100</v>
      </c>
      <c r="G21" s="565">
        <f t="shared" si="0"/>
        <v>100</v>
      </c>
    </row>
    <row r="22" spans="1:9" x14ac:dyDescent="0.25">
      <c r="A22" s="88"/>
      <c r="B22" s="94"/>
      <c r="C22" s="95" t="s">
        <v>355</v>
      </c>
      <c r="D22" s="87" t="s">
        <v>141</v>
      </c>
      <c r="E22" s="136">
        <v>7500</v>
      </c>
      <c r="F22" s="151">
        <v>5650</v>
      </c>
      <c r="G22" s="565">
        <f t="shared" si="0"/>
        <v>75.333333333333329</v>
      </c>
    </row>
    <row r="23" spans="1:9" x14ac:dyDescent="0.25">
      <c r="A23" s="99" t="s">
        <v>146</v>
      </c>
      <c r="B23" s="115" t="s">
        <v>216</v>
      </c>
      <c r="C23" s="117"/>
      <c r="D23" s="117"/>
      <c r="E23" s="83">
        <f>SUM(E24:E27)</f>
        <v>1415</v>
      </c>
      <c r="F23" s="83">
        <f>SUM(F24:F27)</f>
        <v>1105</v>
      </c>
      <c r="G23" s="564">
        <f t="shared" si="0"/>
        <v>78.091872791519435</v>
      </c>
    </row>
    <row r="24" spans="1:9" ht="15" customHeight="1" x14ac:dyDescent="0.25">
      <c r="A24" s="651"/>
      <c r="B24" s="659"/>
      <c r="C24" s="655" t="s">
        <v>258</v>
      </c>
      <c r="D24" s="657" t="s">
        <v>148</v>
      </c>
      <c r="E24" s="649">
        <v>415</v>
      </c>
      <c r="F24" s="649">
        <v>105</v>
      </c>
      <c r="G24" s="647">
        <f t="shared" si="0"/>
        <v>25.301204819277107</v>
      </c>
    </row>
    <row r="25" spans="1:9" x14ac:dyDescent="0.25">
      <c r="A25" s="652"/>
      <c r="B25" s="660"/>
      <c r="C25" s="656"/>
      <c r="D25" s="658"/>
      <c r="E25" s="650"/>
      <c r="F25" s="650"/>
      <c r="G25" s="648"/>
    </row>
    <row r="26" spans="1:9" x14ac:dyDescent="0.25">
      <c r="A26" s="88"/>
      <c r="B26" s="114" t="s">
        <v>149</v>
      </c>
      <c r="C26" s="95" t="s">
        <v>259</v>
      </c>
      <c r="D26" s="95" t="s">
        <v>148</v>
      </c>
      <c r="E26" s="151">
        <v>900</v>
      </c>
      <c r="F26" s="151">
        <v>800</v>
      </c>
      <c r="G26" s="565">
        <f t="shared" si="0"/>
        <v>88.888888888888886</v>
      </c>
    </row>
    <row r="27" spans="1:9" ht="15.75" thickBot="1" x14ac:dyDescent="0.3">
      <c r="A27" s="292"/>
      <c r="B27" s="295"/>
      <c r="C27" s="294" t="s">
        <v>150</v>
      </c>
      <c r="D27" s="89" t="s">
        <v>141</v>
      </c>
      <c r="E27" s="168">
        <v>100</v>
      </c>
      <c r="F27" s="168">
        <v>200</v>
      </c>
      <c r="G27" s="566">
        <f t="shared" si="0"/>
        <v>200</v>
      </c>
    </row>
    <row r="28" spans="1:9" ht="16.5" thickBot="1" x14ac:dyDescent="0.3">
      <c r="A28" s="653" t="s">
        <v>16</v>
      </c>
      <c r="B28" s="654"/>
      <c r="C28" s="654"/>
      <c r="D28" s="293"/>
      <c r="E28" s="109">
        <f>E8+E23</f>
        <v>21885</v>
      </c>
      <c r="F28" s="109">
        <f>F8+F23</f>
        <v>20505</v>
      </c>
      <c r="G28" s="567">
        <f t="shared" si="0"/>
        <v>93.69431117203564</v>
      </c>
      <c r="H28" s="309"/>
      <c r="I28" s="291"/>
    </row>
    <row r="29" spans="1:9" x14ac:dyDescent="0.25">
      <c r="A29" s="78"/>
      <c r="B29" s="78"/>
      <c r="C29" s="78"/>
      <c r="D29" s="78"/>
      <c r="E29" s="374"/>
      <c r="F29" s="459"/>
      <c r="G29" s="458"/>
      <c r="H29" s="240"/>
    </row>
  </sheetData>
  <mergeCells count="8">
    <mergeCell ref="G24:G25"/>
    <mergeCell ref="F24:F25"/>
    <mergeCell ref="A24:A25"/>
    <mergeCell ref="A28:C28"/>
    <mergeCell ref="C24:C25"/>
    <mergeCell ref="D24:D25"/>
    <mergeCell ref="E24:E25"/>
    <mergeCell ref="B24:B25"/>
  </mergeCells>
  <pageMargins left="0.31496062992125984" right="0" top="0.19685039370078741" bottom="0.19685039370078741" header="0" footer="0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I25"/>
  <sheetViews>
    <sheetView workbookViewId="0">
      <selection activeCell="F13" sqref="F13"/>
    </sheetView>
  </sheetViews>
  <sheetFormatPr defaultRowHeight="15" x14ac:dyDescent="0.25"/>
  <cols>
    <col min="1" max="1" width="11.42578125" customWidth="1"/>
    <col min="2" max="2" width="12.7109375" customWidth="1"/>
    <col min="3" max="3" width="46" customWidth="1"/>
    <col min="4" max="4" width="44.85546875" customWidth="1"/>
    <col min="5" max="5" width="13.28515625" customWidth="1"/>
    <col min="6" max="6" width="13.28515625" style="280" customWidth="1"/>
    <col min="7" max="7" width="14.7109375" customWidth="1"/>
  </cols>
  <sheetData>
    <row r="2" spans="1:8" ht="15.75" x14ac:dyDescent="0.25">
      <c r="A2" s="1" t="s">
        <v>151</v>
      </c>
    </row>
    <row r="3" spans="1:8" ht="15.75" thickBot="1" x14ac:dyDescent="0.3">
      <c r="G3" s="170" t="s">
        <v>348</v>
      </c>
      <c r="H3" s="135"/>
    </row>
    <row r="4" spans="1:8" ht="14.1" customHeight="1" x14ac:dyDescent="0.25">
      <c r="A4" s="7" t="s">
        <v>1</v>
      </c>
      <c r="B4" s="3" t="s">
        <v>2</v>
      </c>
      <c r="C4" s="8" t="s">
        <v>3</v>
      </c>
      <c r="D4" s="35"/>
      <c r="E4" s="44" t="s">
        <v>4</v>
      </c>
      <c r="F4" s="44" t="s">
        <v>235</v>
      </c>
      <c r="G4" s="281"/>
    </row>
    <row r="5" spans="1:8" ht="14.1" customHeight="1" x14ac:dyDescent="0.25">
      <c r="A5" s="9" t="s">
        <v>5</v>
      </c>
      <c r="B5" s="4" t="s">
        <v>6</v>
      </c>
      <c r="C5" s="302" t="s">
        <v>7</v>
      </c>
      <c r="D5" s="5" t="s">
        <v>8</v>
      </c>
      <c r="E5" s="47" t="s">
        <v>265</v>
      </c>
      <c r="F5" s="47" t="s">
        <v>225</v>
      </c>
      <c r="G5" s="282" t="s">
        <v>310</v>
      </c>
    </row>
    <row r="6" spans="1:8" ht="14.1" customHeight="1" thickBot="1" x14ac:dyDescent="0.3">
      <c r="A6" s="11" t="s">
        <v>9</v>
      </c>
      <c r="B6" s="6" t="s">
        <v>10</v>
      </c>
      <c r="C6" s="12"/>
      <c r="D6" s="27"/>
      <c r="E6" s="50" t="s">
        <v>290</v>
      </c>
      <c r="F6" s="50" t="s">
        <v>309</v>
      </c>
      <c r="G6" s="283" t="s">
        <v>236</v>
      </c>
    </row>
    <row r="7" spans="1:8" ht="15.75" x14ac:dyDescent="0.25">
      <c r="A7" s="36" t="s">
        <v>11</v>
      </c>
      <c r="B7" s="37"/>
      <c r="C7" s="38"/>
      <c r="D7" s="31"/>
      <c r="E7" s="164"/>
      <c r="F7" s="164"/>
      <c r="G7" s="563"/>
    </row>
    <row r="8" spans="1:8" ht="15" customHeight="1" x14ac:dyDescent="0.25">
      <c r="A8" s="180" t="s">
        <v>315</v>
      </c>
      <c r="B8" s="661" t="s">
        <v>314</v>
      </c>
      <c r="C8" s="662"/>
      <c r="D8" s="181"/>
      <c r="E8" s="403">
        <f t="shared" ref="E8:F8" si="0">E9+E11+E16</f>
        <v>351</v>
      </c>
      <c r="F8" s="403">
        <f t="shared" si="0"/>
        <v>460</v>
      </c>
      <c r="G8" s="564">
        <f t="shared" ref="G8:G21" si="1">(F8*100)/E8</f>
        <v>131.05413105413106</v>
      </c>
    </row>
    <row r="9" spans="1:8" ht="15" customHeight="1" x14ac:dyDescent="0.25">
      <c r="A9" s="183"/>
      <c r="B9" s="182"/>
      <c r="C9" s="174" t="s">
        <v>261</v>
      </c>
      <c r="D9" s="204" t="s">
        <v>152</v>
      </c>
      <c r="E9" s="161">
        <v>50</v>
      </c>
      <c r="F9" s="161">
        <v>0</v>
      </c>
      <c r="G9" s="565">
        <f t="shared" si="1"/>
        <v>0</v>
      </c>
    </row>
    <row r="10" spans="1:8" s="466" customFormat="1" ht="15" customHeight="1" x14ac:dyDescent="0.25">
      <c r="A10" s="184"/>
      <c r="B10" s="182"/>
      <c r="C10" s="358"/>
      <c r="D10" s="204"/>
      <c r="E10" s="161"/>
      <c r="F10" s="161"/>
      <c r="G10" s="565"/>
    </row>
    <row r="11" spans="1:8" ht="15" customHeight="1" x14ac:dyDescent="0.25">
      <c r="A11" s="184"/>
      <c r="B11" s="185"/>
      <c r="C11" s="480"/>
      <c r="D11" s="186" t="s">
        <v>152</v>
      </c>
      <c r="E11" s="251">
        <v>200</v>
      </c>
      <c r="F11" s="252">
        <f>F12+F13+F14</f>
        <v>410</v>
      </c>
      <c r="G11" s="565">
        <f t="shared" si="1"/>
        <v>205</v>
      </c>
    </row>
    <row r="12" spans="1:8" s="466" customFormat="1" ht="15" customHeight="1" x14ac:dyDescent="0.25">
      <c r="A12" s="184"/>
      <c r="B12" s="185"/>
      <c r="C12" s="480" t="s">
        <v>335</v>
      </c>
      <c r="D12" s="478" t="s">
        <v>333</v>
      </c>
      <c r="E12" s="481">
        <v>80</v>
      </c>
      <c r="F12" s="481">
        <v>200</v>
      </c>
      <c r="G12" s="589">
        <f t="shared" si="1"/>
        <v>250</v>
      </c>
    </row>
    <row r="13" spans="1:8" s="466" customFormat="1" ht="15" customHeight="1" x14ac:dyDescent="0.25">
      <c r="A13" s="184"/>
      <c r="B13" s="185"/>
      <c r="C13" s="480" t="s">
        <v>335</v>
      </c>
      <c r="D13" s="478" t="s">
        <v>332</v>
      </c>
      <c r="E13" s="481">
        <v>100</v>
      </c>
      <c r="F13" s="481">
        <v>200</v>
      </c>
      <c r="G13" s="589">
        <f t="shared" si="1"/>
        <v>200</v>
      </c>
    </row>
    <row r="14" spans="1:8" s="466" customFormat="1" ht="15" customHeight="1" x14ac:dyDescent="0.25">
      <c r="A14" s="184"/>
      <c r="B14" s="185"/>
      <c r="C14" s="480" t="s">
        <v>335</v>
      </c>
      <c r="D14" s="478" t="s">
        <v>334</v>
      </c>
      <c r="E14" s="481">
        <v>20</v>
      </c>
      <c r="F14" s="481">
        <v>10</v>
      </c>
      <c r="G14" s="589">
        <f t="shared" si="1"/>
        <v>50</v>
      </c>
    </row>
    <row r="15" spans="1:8" s="466" customFormat="1" ht="15" customHeight="1" x14ac:dyDescent="0.25">
      <c r="A15" s="184"/>
      <c r="B15" s="185"/>
      <c r="C15" s="187"/>
      <c r="D15" s="479"/>
      <c r="E15" s="252"/>
      <c r="F15" s="252"/>
      <c r="G15" s="565"/>
    </row>
    <row r="16" spans="1:8" s="466" customFormat="1" ht="15" customHeight="1" x14ac:dyDescent="0.25">
      <c r="A16" s="184"/>
      <c r="B16" s="185"/>
      <c r="C16" s="187"/>
      <c r="D16" s="206" t="s">
        <v>157</v>
      </c>
      <c r="E16" s="252">
        <f>E17+E18+E19</f>
        <v>101</v>
      </c>
      <c r="F16" s="252">
        <f>F17+F18+F19</f>
        <v>50</v>
      </c>
      <c r="G16" s="565">
        <f t="shared" si="1"/>
        <v>49.504950495049506</v>
      </c>
    </row>
    <row r="17" spans="1:9" ht="15" customHeight="1" x14ac:dyDescent="0.25">
      <c r="A17" s="188"/>
      <c r="B17" s="189"/>
      <c r="C17" s="190" t="s">
        <v>327</v>
      </c>
      <c r="D17" s="197" t="s">
        <v>330</v>
      </c>
      <c r="E17" s="191">
        <v>50</v>
      </c>
      <c r="F17" s="239">
        <v>50</v>
      </c>
      <c r="G17" s="589">
        <f t="shared" si="1"/>
        <v>100</v>
      </c>
    </row>
    <row r="18" spans="1:9" ht="15" customHeight="1" x14ac:dyDescent="0.25">
      <c r="A18" s="188"/>
      <c r="B18" s="189"/>
      <c r="C18" s="205" t="s">
        <v>328</v>
      </c>
      <c r="D18" s="191" t="s">
        <v>331</v>
      </c>
      <c r="E18" s="191">
        <v>1</v>
      </c>
      <c r="F18" s="191">
        <v>0</v>
      </c>
      <c r="G18" s="589">
        <f t="shared" si="1"/>
        <v>0</v>
      </c>
    </row>
    <row r="19" spans="1:9" s="466" customFormat="1" ht="15" customHeight="1" x14ac:dyDescent="0.25">
      <c r="A19" s="188"/>
      <c r="B19" s="189"/>
      <c r="C19" s="205" t="s">
        <v>329</v>
      </c>
      <c r="D19" s="239" t="s">
        <v>332</v>
      </c>
      <c r="E19" s="239">
        <v>50</v>
      </c>
      <c r="F19" s="239">
        <v>0</v>
      </c>
      <c r="G19" s="589">
        <f t="shared" ref="G19" si="2">(F19*100)/E19</f>
        <v>0</v>
      </c>
    </row>
    <row r="20" spans="1:9" ht="15" customHeight="1" thickBot="1" x14ac:dyDescent="0.3">
      <c r="A20" s="188"/>
      <c r="B20" s="189"/>
      <c r="C20" s="205"/>
      <c r="D20" s="239"/>
      <c r="E20" s="239"/>
      <c r="F20" s="239"/>
      <c r="G20" s="590"/>
    </row>
    <row r="21" spans="1:9" ht="16.5" thickBot="1" x14ac:dyDescent="0.3">
      <c r="A21" s="663" t="s">
        <v>16</v>
      </c>
      <c r="B21" s="664"/>
      <c r="C21" s="665"/>
      <c r="D21" s="371"/>
      <c r="E21" s="79">
        <f>E8</f>
        <v>351</v>
      </c>
      <c r="F21" s="79">
        <f>F8</f>
        <v>460</v>
      </c>
      <c r="G21" s="567">
        <f t="shared" si="1"/>
        <v>131.05413105413106</v>
      </c>
      <c r="H21" s="309"/>
      <c r="I21" s="291"/>
    </row>
    <row r="22" spans="1:9" ht="27.75" customHeight="1" x14ac:dyDescent="0.25">
      <c r="A22" s="78"/>
      <c r="B22" s="78"/>
      <c r="C22" s="78"/>
      <c r="D22" s="78"/>
      <c r="E22" s="374"/>
      <c r="F22" s="459"/>
      <c r="G22" s="458"/>
      <c r="H22" s="240"/>
    </row>
    <row r="23" spans="1:9" ht="12.95" customHeight="1" x14ac:dyDescent="0.25"/>
    <row r="24" spans="1:9" ht="12.95" customHeight="1" x14ac:dyDescent="0.25"/>
    <row r="25" spans="1:9" ht="12.95" customHeight="1" x14ac:dyDescent="0.25"/>
  </sheetData>
  <mergeCells count="2">
    <mergeCell ref="B8:C8"/>
    <mergeCell ref="A21:C21"/>
  </mergeCells>
  <pageMargins left="0.31496062992125984" right="0" top="0.19685039370078741" bottom="0" header="0" footer="0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6"/>
  <sheetViews>
    <sheetView workbookViewId="0">
      <selection activeCell="C12" sqref="C12"/>
    </sheetView>
  </sheetViews>
  <sheetFormatPr defaultRowHeight="15" x14ac:dyDescent="0.25"/>
  <cols>
    <col min="1" max="2" width="12.7109375" customWidth="1"/>
    <col min="3" max="3" width="38" customWidth="1"/>
    <col min="4" max="4" width="41" customWidth="1"/>
    <col min="5" max="5" width="14.7109375" customWidth="1"/>
    <col min="6" max="6" width="14.7109375" style="280" customWidth="1"/>
    <col min="7" max="7" width="14.7109375" customWidth="1"/>
  </cols>
  <sheetData>
    <row r="1" spans="1:8" ht="15.75" x14ac:dyDescent="0.25">
      <c r="A1" s="666" t="s">
        <v>159</v>
      </c>
      <c r="B1" s="666"/>
      <c r="C1" s="666"/>
      <c r="D1" s="666"/>
      <c r="H1" s="135"/>
    </row>
    <row r="2" spans="1:8" ht="16.5" thickBot="1" x14ac:dyDescent="0.3">
      <c r="A2" s="42"/>
      <c r="B2" s="42"/>
      <c r="C2" s="42"/>
      <c r="D2" s="42"/>
      <c r="G2" s="170" t="s">
        <v>349</v>
      </c>
    </row>
    <row r="3" spans="1:8" x14ac:dyDescent="0.25">
      <c r="A3" s="55" t="s">
        <v>1</v>
      </c>
      <c r="B3" s="44" t="s">
        <v>2</v>
      </c>
      <c r="C3" s="56" t="s">
        <v>3</v>
      </c>
      <c r="D3" s="46"/>
      <c r="E3" s="44" t="s">
        <v>4</v>
      </c>
      <c r="F3" s="44" t="s">
        <v>235</v>
      </c>
      <c r="G3" s="281"/>
    </row>
    <row r="4" spans="1:8" x14ac:dyDescent="0.25">
      <c r="A4" s="57" t="s">
        <v>5</v>
      </c>
      <c r="B4" s="47" t="s">
        <v>6</v>
      </c>
      <c r="C4" s="373" t="s">
        <v>7</v>
      </c>
      <c r="D4" s="49" t="s">
        <v>8</v>
      </c>
      <c r="E4" s="47" t="s">
        <v>265</v>
      </c>
      <c r="F4" s="47" t="s">
        <v>225</v>
      </c>
      <c r="G4" s="282" t="s">
        <v>310</v>
      </c>
    </row>
    <row r="5" spans="1:8" ht="15.75" thickBot="1" x14ac:dyDescent="0.3">
      <c r="A5" s="58" t="s">
        <v>9</v>
      </c>
      <c r="B5" s="50" t="s">
        <v>10</v>
      </c>
      <c r="C5" s="59"/>
      <c r="D5" s="51"/>
      <c r="E5" s="50" t="s">
        <v>290</v>
      </c>
      <c r="F5" s="50" t="s">
        <v>309</v>
      </c>
      <c r="G5" s="282" t="s">
        <v>236</v>
      </c>
    </row>
    <row r="6" spans="1:8" ht="15.75" x14ac:dyDescent="0.25">
      <c r="A6" s="229" t="s">
        <v>11</v>
      </c>
      <c r="B6" s="230"/>
      <c r="C6" s="231"/>
      <c r="D6" s="232"/>
      <c r="E6" s="233"/>
      <c r="F6" s="608"/>
      <c r="G6" s="563"/>
    </row>
    <row r="7" spans="1:8" x14ac:dyDescent="0.25">
      <c r="A7" s="404" t="s">
        <v>160</v>
      </c>
      <c r="B7" s="405" t="s">
        <v>223</v>
      </c>
      <c r="C7" s="406"/>
      <c r="D7" s="426"/>
      <c r="E7" s="407">
        <f>SUM(E8:E14)</f>
        <v>11980</v>
      </c>
      <c r="F7" s="609">
        <f>SUM(F8:F14)</f>
        <v>16204</v>
      </c>
      <c r="G7" s="591">
        <f t="shared" ref="G7:G17" si="0">(F7*100)/E7</f>
        <v>135.25876460767947</v>
      </c>
    </row>
    <row r="8" spans="1:8" x14ac:dyDescent="0.25">
      <c r="A8" s="427"/>
      <c r="B8" s="428"/>
      <c r="C8" s="408" t="s">
        <v>23</v>
      </c>
      <c r="D8" s="409" t="s">
        <v>161</v>
      </c>
      <c r="E8" s="410">
        <v>2470</v>
      </c>
      <c r="F8" s="610">
        <v>1537</v>
      </c>
      <c r="G8" s="592">
        <f t="shared" si="0"/>
        <v>62.226720647773277</v>
      </c>
    </row>
    <row r="9" spans="1:8" x14ac:dyDescent="0.25">
      <c r="A9" s="427"/>
      <c r="B9" s="428"/>
      <c r="C9" s="408" t="s">
        <v>262</v>
      </c>
      <c r="D9" s="408" t="s">
        <v>161</v>
      </c>
      <c r="E9" s="411">
        <v>1350</v>
      </c>
      <c r="F9" s="611">
        <v>1350</v>
      </c>
      <c r="G9" s="592">
        <f t="shared" si="0"/>
        <v>100</v>
      </c>
    </row>
    <row r="10" spans="1:8" x14ac:dyDescent="0.25">
      <c r="A10" s="429"/>
      <c r="B10" s="430"/>
      <c r="C10" s="412" t="s">
        <v>358</v>
      </c>
      <c r="D10" s="409" t="s">
        <v>161</v>
      </c>
      <c r="E10" s="413">
        <v>1200</v>
      </c>
      <c r="F10" s="612">
        <v>4340</v>
      </c>
      <c r="G10" s="592">
        <f t="shared" si="0"/>
        <v>361.66666666666669</v>
      </c>
    </row>
    <row r="11" spans="1:8" x14ac:dyDescent="0.25">
      <c r="A11" s="429"/>
      <c r="B11" s="430"/>
      <c r="C11" s="412" t="s">
        <v>257</v>
      </c>
      <c r="D11" s="409" t="s">
        <v>161</v>
      </c>
      <c r="E11" s="414">
        <v>1460</v>
      </c>
      <c r="F11" s="612">
        <v>1452</v>
      </c>
      <c r="G11" s="592">
        <f t="shared" si="0"/>
        <v>99.452054794520549</v>
      </c>
    </row>
    <row r="12" spans="1:8" ht="26.25" x14ac:dyDescent="0.25">
      <c r="A12" s="429"/>
      <c r="B12" s="430"/>
      <c r="C12" s="415" t="s">
        <v>357</v>
      </c>
      <c r="D12" s="416" t="s">
        <v>161</v>
      </c>
      <c r="E12" s="413">
        <v>1200</v>
      </c>
      <c r="F12" s="612">
        <v>25</v>
      </c>
      <c r="G12" s="592">
        <f t="shared" si="0"/>
        <v>2.0833333333333335</v>
      </c>
    </row>
    <row r="13" spans="1:8" x14ac:dyDescent="0.25">
      <c r="A13" s="429"/>
      <c r="B13" s="430"/>
      <c r="C13" s="417" t="s">
        <v>356</v>
      </c>
      <c r="D13" s="416" t="s">
        <v>161</v>
      </c>
      <c r="E13" s="413">
        <v>3600</v>
      </c>
      <c r="F13" s="612">
        <v>5000</v>
      </c>
      <c r="G13" s="592">
        <f t="shared" si="0"/>
        <v>138.88888888888889</v>
      </c>
      <c r="H13" s="250"/>
    </row>
    <row r="14" spans="1:8" x14ac:dyDescent="0.25">
      <c r="A14" s="429"/>
      <c r="B14" s="430"/>
      <c r="C14" s="417" t="s">
        <v>304</v>
      </c>
      <c r="D14" s="416" t="s">
        <v>303</v>
      </c>
      <c r="E14" s="413">
        <v>700</v>
      </c>
      <c r="F14" s="612">
        <v>2500</v>
      </c>
      <c r="G14" s="592">
        <f t="shared" si="0"/>
        <v>357.14285714285717</v>
      </c>
      <c r="H14" s="250"/>
    </row>
    <row r="15" spans="1:8" x14ac:dyDescent="0.25">
      <c r="A15" s="418" t="s">
        <v>224</v>
      </c>
      <c r="B15" s="667" t="s">
        <v>219</v>
      </c>
      <c r="C15" s="668"/>
      <c r="D15" s="419"/>
      <c r="E15" s="420">
        <f>E16</f>
        <v>450</v>
      </c>
      <c r="F15" s="613">
        <f>F16</f>
        <v>600</v>
      </c>
      <c r="G15" s="591">
        <f t="shared" si="0"/>
        <v>133.33333333333334</v>
      </c>
    </row>
    <row r="16" spans="1:8" ht="15.75" thickBot="1" x14ac:dyDescent="0.3">
      <c r="A16" s="421"/>
      <c r="B16" s="422"/>
      <c r="C16" s="423" t="s">
        <v>162</v>
      </c>
      <c r="D16" s="424" t="s">
        <v>163</v>
      </c>
      <c r="E16" s="425">
        <v>450</v>
      </c>
      <c r="F16" s="614">
        <v>600</v>
      </c>
      <c r="G16" s="593">
        <f t="shared" si="0"/>
        <v>133.33333333333334</v>
      </c>
    </row>
    <row r="17" spans="1:8" ht="16.5" thickBot="1" x14ac:dyDescent="0.3">
      <c r="A17" s="630" t="s">
        <v>16</v>
      </c>
      <c r="B17" s="631"/>
      <c r="C17" s="632"/>
      <c r="D17" s="369"/>
      <c r="E17" s="165">
        <f>E15+E7</f>
        <v>12430</v>
      </c>
      <c r="F17" s="615">
        <f>F15+F7</f>
        <v>16804</v>
      </c>
      <c r="G17" s="567">
        <f t="shared" si="0"/>
        <v>135.18905872888175</v>
      </c>
      <c r="H17" s="291"/>
    </row>
    <row r="18" spans="1:8" ht="15.75" x14ac:dyDescent="0.25">
      <c r="A18" s="111"/>
      <c r="B18" s="111"/>
      <c r="C18" s="111"/>
      <c r="D18" s="111"/>
      <c r="E18" s="374"/>
      <c r="F18" s="616"/>
      <c r="G18" s="465"/>
    </row>
    <row r="19" spans="1:8" s="140" customFormat="1" ht="12.75" x14ac:dyDescent="0.2">
      <c r="A19" s="78"/>
      <c r="B19" s="146"/>
      <c r="C19" s="146"/>
      <c r="D19" s="146"/>
    </row>
    <row r="30" spans="1:8" ht="19.5" customHeight="1" x14ac:dyDescent="0.25"/>
    <row r="31" spans="1:8" ht="15.75" customHeight="1" x14ac:dyDescent="0.25"/>
    <row r="32" spans="1:8" ht="15" customHeight="1" x14ac:dyDescent="0.25"/>
    <row r="33" ht="18" customHeight="1" x14ac:dyDescent="0.25"/>
    <row r="34" ht="15.75" customHeight="1" x14ac:dyDescent="0.25"/>
    <row r="35" ht="15.75" customHeight="1" x14ac:dyDescent="0.25"/>
    <row r="36" ht="15" customHeight="1" x14ac:dyDescent="0.25"/>
  </sheetData>
  <mergeCells count="3">
    <mergeCell ref="A1:D1"/>
    <mergeCell ref="B15:C15"/>
    <mergeCell ref="A17:C17"/>
  </mergeCells>
  <printOptions horizontalCentered="1"/>
  <pageMargins left="0" right="0" top="0.39370078740157483" bottom="0" header="0" footer="0"/>
  <pageSetup paperSize="9" scale="9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8"/>
  <sheetViews>
    <sheetView tabSelected="1" zoomScaleNormal="100" workbookViewId="0">
      <selection activeCell="F50" sqref="F50"/>
    </sheetView>
  </sheetViews>
  <sheetFormatPr defaultRowHeight="15" x14ac:dyDescent="0.25"/>
  <cols>
    <col min="2" max="2" width="9.85546875" customWidth="1"/>
    <col min="3" max="3" width="48.7109375" customWidth="1"/>
    <col min="4" max="4" width="50.5703125" customWidth="1"/>
    <col min="5" max="5" width="14.7109375" customWidth="1"/>
    <col min="6" max="6" width="14.7109375" style="280" customWidth="1"/>
    <col min="7" max="7" width="14.7109375" customWidth="1"/>
  </cols>
  <sheetData>
    <row r="1" spans="1:10" s="562" customFormat="1" x14ac:dyDescent="0.25"/>
    <row r="2" spans="1:10" ht="14.25" customHeight="1" thickBot="1" x14ac:dyDescent="0.3">
      <c r="A2" s="671" t="s">
        <v>164</v>
      </c>
      <c r="B2" s="671"/>
      <c r="C2" s="671"/>
      <c r="D2" s="671"/>
      <c r="E2" s="671"/>
      <c r="G2" s="170" t="s">
        <v>350</v>
      </c>
    </row>
    <row r="3" spans="1:10" ht="15" customHeight="1" x14ac:dyDescent="0.25">
      <c r="A3" s="7" t="s">
        <v>1</v>
      </c>
      <c r="B3" s="3" t="s">
        <v>2</v>
      </c>
      <c r="C3" s="8" t="s">
        <v>3</v>
      </c>
      <c r="D3" s="40"/>
      <c r="E3" s="44" t="s">
        <v>4</v>
      </c>
      <c r="F3" s="44" t="s">
        <v>235</v>
      </c>
      <c r="G3" s="281"/>
      <c r="H3" s="135"/>
    </row>
    <row r="4" spans="1:10" ht="15" customHeight="1" x14ac:dyDescent="0.25">
      <c r="A4" s="9" t="s">
        <v>5</v>
      </c>
      <c r="B4" s="4" t="s">
        <v>6</v>
      </c>
      <c r="C4" s="302" t="s">
        <v>7</v>
      </c>
      <c r="D4" s="5" t="s">
        <v>8</v>
      </c>
      <c r="E4" s="47" t="s">
        <v>265</v>
      </c>
      <c r="F4" s="47" t="s">
        <v>225</v>
      </c>
      <c r="G4" s="282" t="s">
        <v>310</v>
      </c>
    </row>
    <row r="5" spans="1:10" ht="15" customHeight="1" thickBot="1" x14ac:dyDescent="0.3">
      <c r="A5" s="11" t="s">
        <v>9</v>
      </c>
      <c r="B5" s="6" t="s">
        <v>10</v>
      </c>
      <c r="C5" s="12"/>
      <c r="D5" s="13"/>
      <c r="E5" s="50" t="s">
        <v>290</v>
      </c>
      <c r="F5" s="50" t="s">
        <v>309</v>
      </c>
      <c r="G5" s="283" t="s">
        <v>236</v>
      </c>
    </row>
    <row r="6" spans="1:10" ht="18.75" customHeight="1" x14ac:dyDescent="0.25">
      <c r="A6" s="304" t="s">
        <v>11</v>
      </c>
      <c r="B6" s="305"/>
      <c r="C6" s="306"/>
      <c r="D6" s="307"/>
      <c r="E6" s="166"/>
      <c r="F6" s="166"/>
      <c r="G6" s="563"/>
    </row>
    <row r="7" spans="1:10" ht="15" customHeight="1" x14ac:dyDescent="0.25">
      <c r="A7" s="235" t="s">
        <v>165</v>
      </c>
      <c r="B7" s="676" t="s">
        <v>166</v>
      </c>
      <c r="C7" s="677"/>
      <c r="D7" s="237"/>
      <c r="E7" s="153">
        <f>E8+E25</f>
        <v>254198</v>
      </c>
      <c r="F7" s="153">
        <f>F8+F25</f>
        <v>230735</v>
      </c>
      <c r="G7" s="564">
        <f>(F7*100)/E7</f>
        <v>90.769793625441579</v>
      </c>
    </row>
    <row r="8" spans="1:10" ht="15" customHeight="1" x14ac:dyDescent="0.25">
      <c r="A8" s="60"/>
      <c r="B8" s="531"/>
      <c r="C8" s="532"/>
      <c r="D8" s="68" t="s">
        <v>167</v>
      </c>
      <c r="E8" s="153">
        <f>SUM(E9:E24)</f>
        <v>234016</v>
      </c>
      <c r="F8" s="153">
        <f>SUM(F9:F24)</f>
        <v>210251</v>
      </c>
      <c r="G8" s="564">
        <f>(F8*100)/E8</f>
        <v>89.844711472719808</v>
      </c>
      <c r="J8" s="240"/>
    </row>
    <row r="9" spans="1:10" ht="15" customHeight="1" x14ac:dyDescent="0.25">
      <c r="A9" s="198"/>
      <c r="B9" s="193"/>
      <c r="C9" s="62"/>
      <c r="D9" s="209" t="s">
        <v>168</v>
      </c>
      <c r="E9" s="144">
        <v>157000</v>
      </c>
      <c r="F9" s="144">
        <v>142200</v>
      </c>
      <c r="G9" s="589">
        <f>(F9*100)/E9</f>
        <v>90.573248407643305</v>
      </c>
    </row>
    <row r="10" spans="1:10" ht="15" customHeight="1" x14ac:dyDescent="0.25">
      <c r="A10" s="198"/>
      <c r="B10" s="193"/>
      <c r="C10" s="62"/>
      <c r="D10" s="209" t="s">
        <v>169</v>
      </c>
      <c r="E10" s="144">
        <v>11000</v>
      </c>
      <c r="F10" s="144">
        <v>9000</v>
      </c>
      <c r="G10" s="589">
        <f>(F10*100)/E10</f>
        <v>81.818181818181813</v>
      </c>
    </row>
    <row r="11" spans="1:10" ht="15" customHeight="1" x14ac:dyDescent="0.25">
      <c r="A11" s="198"/>
      <c r="B11" s="192" t="s">
        <v>234</v>
      </c>
      <c r="C11" s="62" t="s">
        <v>170</v>
      </c>
      <c r="D11" s="209" t="s">
        <v>171</v>
      </c>
      <c r="E11" s="144">
        <v>320</v>
      </c>
      <c r="F11" s="144">
        <v>281</v>
      </c>
      <c r="G11" s="589">
        <f>(F11*100)/E11</f>
        <v>87.8125</v>
      </c>
    </row>
    <row r="12" spans="1:10" ht="15" customHeight="1" x14ac:dyDescent="0.25">
      <c r="A12" s="198"/>
      <c r="B12" s="193"/>
      <c r="C12" s="62"/>
      <c r="D12" s="209" t="s">
        <v>172</v>
      </c>
      <c r="E12" s="144">
        <v>3000</v>
      </c>
      <c r="F12" s="144">
        <v>1000</v>
      </c>
      <c r="G12" s="589">
        <f>(F12*100)/E12</f>
        <v>33.333333333333336</v>
      </c>
    </row>
    <row r="13" spans="1:10" ht="15" customHeight="1" x14ac:dyDescent="0.25">
      <c r="A13" s="198"/>
      <c r="B13" s="193"/>
      <c r="C13" s="62"/>
      <c r="D13" s="209" t="s">
        <v>173</v>
      </c>
      <c r="E13" s="144">
        <v>40400</v>
      </c>
      <c r="F13" s="144">
        <v>37700</v>
      </c>
      <c r="G13" s="589">
        <f>(F13*100)/E13</f>
        <v>93.316831683168317</v>
      </c>
    </row>
    <row r="14" spans="1:10" ht="15" customHeight="1" x14ac:dyDescent="0.25">
      <c r="A14" s="198"/>
      <c r="B14" s="193"/>
      <c r="C14" s="62"/>
      <c r="D14" s="209" t="s">
        <v>174</v>
      </c>
      <c r="E14" s="144">
        <v>600</v>
      </c>
      <c r="F14" s="144">
        <v>750</v>
      </c>
      <c r="G14" s="589">
        <f>(F14*100)/E14</f>
        <v>125</v>
      </c>
    </row>
    <row r="15" spans="1:10" ht="15" customHeight="1" x14ac:dyDescent="0.25">
      <c r="A15" s="198"/>
      <c r="B15" s="193"/>
      <c r="C15" s="62"/>
      <c r="D15" s="209" t="s">
        <v>175</v>
      </c>
      <c r="E15" s="144">
        <v>14171</v>
      </c>
      <c r="F15" s="144">
        <v>13600</v>
      </c>
      <c r="G15" s="589">
        <f>(F15*100)/E15</f>
        <v>95.970644273516342</v>
      </c>
    </row>
    <row r="16" spans="1:10" ht="15" customHeight="1" x14ac:dyDescent="0.25">
      <c r="A16" s="198"/>
      <c r="B16" s="193"/>
      <c r="C16" s="62"/>
      <c r="D16" s="209" t="s">
        <v>176</v>
      </c>
      <c r="E16" s="144">
        <v>740</v>
      </c>
      <c r="F16" s="144">
        <v>700</v>
      </c>
      <c r="G16" s="589">
        <f>(F16*100)/E16</f>
        <v>94.594594594594597</v>
      </c>
    </row>
    <row r="17" spans="1:8" ht="15" customHeight="1" x14ac:dyDescent="0.25">
      <c r="A17" s="198"/>
      <c r="B17" s="193"/>
      <c r="C17" s="62"/>
      <c r="D17" s="209" t="s">
        <v>119</v>
      </c>
      <c r="E17" s="144">
        <v>3000</v>
      </c>
      <c r="F17" s="144">
        <v>2400</v>
      </c>
      <c r="G17" s="589">
        <f>(F17*100)/E17</f>
        <v>80</v>
      </c>
    </row>
    <row r="18" spans="1:8" ht="15" customHeight="1" x14ac:dyDescent="0.25">
      <c r="A18" s="672"/>
      <c r="B18" s="680"/>
      <c r="C18" s="678"/>
      <c r="D18" s="220" t="s">
        <v>209</v>
      </c>
      <c r="E18" s="674">
        <v>400</v>
      </c>
      <c r="F18" s="674">
        <v>400</v>
      </c>
      <c r="G18" s="669">
        <f>(F18*100)/E18</f>
        <v>100</v>
      </c>
    </row>
    <row r="19" spans="1:8" ht="15" customHeight="1" x14ac:dyDescent="0.25">
      <c r="A19" s="673"/>
      <c r="B19" s="681"/>
      <c r="C19" s="679"/>
      <c r="D19" s="221" t="s">
        <v>210</v>
      </c>
      <c r="E19" s="675"/>
      <c r="F19" s="675"/>
      <c r="G19" s="670"/>
    </row>
    <row r="20" spans="1:8" ht="15" customHeight="1" x14ac:dyDescent="0.25">
      <c r="A20" s="198"/>
      <c r="B20" s="193"/>
      <c r="C20" s="62" t="s">
        <v>170</v>
      </c>
      <c r="D20" s="209" t="s">
        <v>280</v>
      </c>
      <c r="E20" s="144">
        <v>100</v>
      </c>
      <c r="F20" s="144">
        <v>100</v>
      </c>
      <c r="G20" s="589">
        <f>(F20*100)/E20</f>
        <v>100</v>
      </c>
    </row>
    <row r="21" spans="1:8" ht="15" customHeight="1" x14ac:dyDescent="0.25">
      <c r="A21" s="198"/>
      <c r="B21" s="193"/>
      <c r="C21" s="62"/>
      <c r="D21" s="209" t="s">
        <v>177</v>
      </c>
      <c r="E21" s="144">
        <v>100</v>
      </c>
      <c r="F21" s="144">
        <v>20</v>
      </c>
      <c r="G21" s="589">
        <f>(F21*100)/E21</f>
        <v>20</v>
      </c>
    </row>
    <row r="22" spans="1:8" ht="15" customHeight="1" x14ac:dyDescent="0.25">
      <c r="A22" s="198"/>
      <c r="B22" s="193"/>
      <c r="C22" s="62" t="s">
        <v>170</v>
      </c>
      <c r="D22" s="209" t="s">
        <v>178</v>
      </c>
      <c r="E22" s="144">
        <v>2485</v>
      </c>
      <c r="F22" s="144">
        <v>2100</v>
      </c>
      <c r="G22" s="589">
        <f>(F22*100)/E22</f>
        <v>84.507042253521121</v>
      </c>
    </row>
    <row r="23" spans="1:8" ht="15" customHeight="1" x14ac:dyDescent="0.25">
      <c r="A23" s="198"/>
      <c r="B23" s="193"/>
      <c r="C23" s="62" t="s">
        <v>170</v>
      </c>
      <c r="D23" s="209" t="s">
        <v>211</v>
      </c>
      <c r="E23" s="144">
        <v>0</v>
      </c>
      <c r="F23" s="144">
        <v>0</v>
      </c>
      <c r="G23" s="589">
        <v>0</v>
      </c>
      <c r="H23" s="594"/>
    </row>
    <row r="24" spans="1:8" ht="15" customHeight="1" x14ac:dyDescent="0.25">
      <c r="A24" s="198"/>
      <c r="B24" s="193"/>
      <c r="C24" s="196" t="s">
        <v>23</v>
      </c>
      <c r="D24" s="222" t="s">
        <v>121</v>
      </c>
      <c r="E24" s="223">
        <v>700</v>
      </c>
      <c r="F24" s="144">
        <v>0</v>
      </c>
      <c r="G24" s="589">
        <f>(F24*100)/E24</f>
        <v>0</v>
      </c>
    </row>
    <row r="25" spans="1:8" ht="15" customHeight="1" x14ac:dyDescent="0.25">
      <c r="A25" s="60"/>
      <c r="B25" s="531"/>
      <c r="C25" s="532"/>
      <c r="D25" s="68" t="s">
        <v>179</v>
      </c>
      <c r="E25" s="227">
        <f>SUM(E26:E32)</f>
        <v>20182</v>
      </c>
      <c r="F25" s="227">
        <f>SUM(F26:F32)</f>
        <v>20484</v>
      </c>
      <c r="G25" s="564">
        <f>(F25*100)/E25</f>
        <v>101.49638291546923</v>
      </c>
    </row>
    <row r="26" spans="1:8" ht="15" customHeight="1" x14ac:dyDescent="0.25">
      <c r="A26" s="198"/>
      <c r="B26" s="193"/>
      <c r="C26" s="64"/>
      <c r="D26" s="209" t="s">
        <v>180</v>
      </c>
      <c r="E26" s="144">
        <v>15900</v>
      </c>
      <c r="F26" s="144">
        <v>15919</v>
      </c>
      <c r="G26" s="589">
        <f>(F26*100)/E26</f>
        <v>100.11949685534591</v>
      </c>
    </row>
    <row r="27" spans="1:8" s="380" customFormat="1" ht="15" customHeight="1" x14ac:dyDescent="0.25">
      <c r="A27" s="198"/>
      <c r="B27" s="193"/>
      <c r="C27" s="64" t="s">
        <v>322</v>
      </c>
      <c r="D27" s="209" t="s">
        <v>323</v>
      </c>
      <c r="E27" s="144">
        <v>0</v>
      </c>
      <c r="F27" s="144">
        <v>60</v>
      </c>
      <c r="G27" s="589">
        <v>0</v>
      </c>
    </row>
    <row r="28" spans="1:8" ht="15" customHeight="1" x14ac:dyDescent="0.25">
      <c r="A28" s="198"/>
      <c r="B28" s="193"/>
      <c r="C28" s="64"/>
      <c r="D28" s="209" t="s">
        <v>173</v>
      </c>
      <c r="E28" s="144">
        <v>2740</v>
      </c>
      <c r="F28" s="144">
        <v>2870</v>
      </c>
      <c r="G28" s="589">
        <f>(F28*100)/E28</f>
        <v>104.74452554744525</v>
      </c>
    </row>
    <row r="29" spans="1:8" ht="15" customHeight="1" x14ac:dyDescent="0.25">
      <c r="A29" s="198"/>
      <c r="B29" s="193"/>
      <c r="C29" s="64"/>
      <c r="D29" s="209" t="s">
        <v>174</v>
      </c>
      <c r="E29" s="144">
        <v>15</v>
      </c>
      <c r="F29" s="144">
        <v>15</v>
      </c>
      <c r="G29" s="589">
        <f>(F29*100)/E29</f>
        <v>100</v>
      </c>
    </row>
    <row r="30" spans="1:8" ht="15" customHeight="1" x14ac:dyDescent="0.25">
      <c r="A30" s="198"/>
      <c r="B30" s="193"/>
      <c r="C30" s="64"/>
      <c r="D30" s="209" t="s">
        <v>175</v>
      </c>
      <c r="E30" s="144">
        <v>1363</v>
      </c>
      <c r="F30" s="144">
        <v>1476</v>
      </c>
      <c r="G30" s="589">
        <f>(F30*100)/E30</f>
        <v>108.29053558327219</v>
      </c>
    </row>
    <row r="31" spans="1:8" ht="15" customHeight="1" x14ac:dyDescent="0.25">
      <c r="A31" s="198"/>
      <c r="B31" s="193"/>
      <c r="C31" s="62" t="s">
        <v>170</v>
      </c>
      <c r="D31" s="209" t="s">
        <v>181</v>
      </c>
      <c r="E31" s="144">
        <v>84</v>
      </c>
      <c r="F31" s="144">
        <v>84</v>
      </c>
      <c r="G31" s="589">
        <f>(F31*100)/E31</f>
        <v>100</v>
      </c>
    </row>
    <row r="32" spans="1:8" ht="15" customHeight="1" x14ac:dyDescent="0.25">
      <c r="A32" s="198"/>
      <c r="B32" s="192" t="s">
        <v>233</v>
      </c>
      <c r="C32" s="62" t="s">
        <v>247</v>
      </c>
      <c r="D32" s="209" t="s">
        <v>208</v>
      </c>
      <c r="E32" s="223">
        <v>80</v>
      </c>
      <c r="F32" s="144">
        <v>60</v>
      </c>
      <c r="G32" s="589">
        <f>(F32*100)/E32</f>
        <v>75</v>
      </c>
    </row>
    <row r="33" spans="1:10" ht="15" customHeight="1" x14ac:dyDescent="0.25">
      <c r="A33" s="198"/>
      <c r="B33" s="192"/>
      <c r="C33" s="62"/>
      <c r="D33" s="209"/>
      <c r="E33" s="223"/>
      <c r="F33" s="223"/>
      <c r="G33" s="589"/>
    </row>
    <row r="34" spans="1:10" ht="15" customHeight="1" x14ac:dyDescent="0.25">
      <c r="A34" s="235" t="s">
        <v>317</v>
      </c>
      <c r="B34" s="290" t="s">
        <v>316</v>
      </c>
      <c r="C34" s="236"/>
      <c r="D34" s="237" t="s">
        <v>167</v>
      </c>
      <c r="E34" s="153">
        <f>E35</f>
        <v>1570</v>
      </c>
      <c r="F34" s="153">
        <f>F35</f>
        <v>1670</v>
      </c>
      <c r="G34" s="564">
        <f>(F34*100)/E34</f>
        <v>106.36942675159236</v>
      </c>
    </row>
    <row r="35" spans="1:10" ht="15" customHeight="1" x14ac:dyDescent="0.25">
      <c r="A35" s="539"/>
      <c r="B35" s="226"/>
      <c r="C35" s="238"/>
      <c r="D35" s="238" t="s">
        <v>286</v>
      </c>
      <c r="E35" s="223">
        <v>1570</v>
      </c>
      <c r="F35" s="223">
        <v>1670</v>
      </c>
      <c r="G35" s="589">
        <f>(F35*100)/E35</f>
        <v>106.36942675159236</v>
      </c>
    </row>
    <row r="36" spans="1:10" ht="15" customHeight="1" x14ac:dyDescent="0.25">
      <c r="A36" s="75"/>
      <c r="B36" s="67"/>
      <c r="C36" s="62"/>
      <c r="D36" s="66"/>
      <c r="E36" s="223"/>
      <c r="F36" s="223"/>
      <c r="G36" s="565"/>
    </row>
    <row r="37" spans="1:10" ht="15" customHeight="1" x14ac:dyDescent="0.25">
      <c r="A37" s="235" t="s">
        <v>306</v>
      </c>
      <c r="B37" s="676" t="s">
        <v>305</v>
      </c>
      <c r="C37" s="677"/>
      <c r="D37" s="237" t="s">
        <v>167</v>
      </c>
      <c r="E37" s="153">
        <f>E38+E39</f>
        <v>250</v>
      </c>
      <c r="F37" s="382">
        <f>F38+F39</f>
        <v>200</v>
      </c>
      <c r="G37" s="595">
        <f>(F37*100)/E37</f>
        <v>80</v>
      </c>
      <c r="H37" s="378"/>
      <c r="I37" s="378"/>
      <c r="J37" s="378"/>
    </row>
    <row r="38" spans="1:10" ht="15" customHeight="1" x14ac:dyDescent="0.25">
      <c r="A38" s="198"/>
      <c r="B38" s="199"/>
      <c r="C38" s="62"/>
      <c r="D38" s="69" t="s">
        <v>105</v>
      </c>
      <c r="E38" s="144">
        <v>60</v>
      </c>
      <c r="F38" s="383">
        <v>20</v>
      </c>
      <c r="G38" s="596">
        <f>(F38*100)/E38</f>
        <v>33.333333333333336</v>
      </c>
      <c r="H38" s="378"/>
      <c r="I38" s="378"/>
      <c r="J38" s="378"/>
    </row>
    <row r="39" spans="1:10" ht="15" customHeight="1" thickBot="1" x14ac:dyDescent="0.3">
      <c r="A39" s="537"/>
      <c r="B39" s="264" t="s">
        <v>213</v>
      </c>
      <c r="C39" s="265" t="s">
        <v>284</v>
      </c>
      <c r="D39" s="266" t="s">
        <v>183</v>
      </c>
      <c r="E39" s="538">
        <v>190</v>
      </c>
      <c r="F39" s="384">
        <v>180</v>
      </c>
      <c r="G39" s="597">
        <f>(F39*100)/E39</f>
        <v>94.736842105263165</v>
      </c>
      <c r="H39" s="381"/>
      <c r="I39" s="378"/>
      <c r="J39" s="378"/>
    </row>
    <row r="40" spans="1:10" s="378" customFormat="1" ht="12.75" customHeight="1" x14ac:dyDescent="0.25">
      <c r="A40" s="526"/>
      <c r="B40" s="527"/>
      <c r="C40" s="528"/>
      <c r="D40" s="529"/>
      <c r="E40" s="381"/>
    </row>
    <row r="41" spans="1:10" s="378" customFormat="1" ht="12.75" customHeight="1" x14ac:dyDescent="0.25">
      <c r="A41" s="526"/>
      <c r="B41" s="527"/>
      <c r="C41" s="528"/>
      <c r="D41" s="529"/>
      <c r="E41" s="381"/>
    </row>
    <row r="42" spans="1:10" s="378" customFormat="1" ht="12.75" customHeight="1" x14ac:dyDescent="0.25">
      <c r="A42" s="526"/>
      <c r="B42" s="527"/>
      <c r="C42" s="528"/>
      <c r="D42" s="529"/>
      <c r="E42" s="381"/>
    </row>
    <row r="43" spans="1:10" s="378" customFormat="1" ht="12.75" customHeight="1" x14ac:dyDescent="0.25">
      <c r="A43" s="526"/>
      <c r="B43" s="527"/>
      <c r="C43" s="528"/>
      <c r="D43" s="529"/>
      <c r="E43" s="381"/>
    </row>
    <row r="44" spans="1:10" s="378" customFormat="1" ht="12.75" customHeight="1" x14ac:dyDescent="0.25">
      <c r="A44" s="526"/>
      <c r="B44" s="527"/>
      <c r="C44" s="528"/>
      <c r="D44" s="529"/>
      <c r="E44" s="381"/>
    </row>
    <row r="45" spans="1:10" s="378" customFormat="1" ht="12.75" customHeight="1" x14ac:dyDescent="0.25">
      <c r="A45" s="526"/>
      <c r="B45" s="527"/>
      <c r="C45" s="528"/>
      <c r="D45" s="529"/>
      <c r="E45" s="381"/>
    </row>
    <row r="46" spans="1:10" s="378" customFormat="1" ht="12.75" customHeight="1" x14ac:dyDescent="0.25">
      <c r="A46" s="526"/>
      <c r="B46" s="527"/>
      <c r="C46" s="528"/>
      <c r="D46" s="529"/>
      <c r="E46" s="381"/>
    </row>
    <row r="47" spans="1:10" s="378" customFormat="1" ht="12.75" customHeight="1" x14ac:dyDescent="0.25">
      <c r="A47" s="526"/>
      <c r="B47" s="527"/>
      <c r="C47" s="528"/>
      <c r="D47" s="529"/>
      <c r="E47" s="381"/>
    </row>
    <row r="48" spans="1:10" s="378" customFormat="1" ht="12.75" customHeight="1" x14ac:dyDescent="0.25">
      <c r="A48" s="526"/>
      <c r="B48" s="527"/>
      <c r="C48" s="528"/>
      <c r="D48" s="529"/>
      <c r="E48" s="381"/>
    </row>
    <row r="49" spans="1:8" s="378" customFormat="1" ht="12.75" customHeight="1" x14ac:dyDescent="0.25">
      <c r="A49" s="526"/>
      <c r="B49" s="527"/>
      <c r="C49" s="528"/>
      <c r="D49" s="529"/>
      <c r="E49" s="381"/>
    </row>
    <row r="50" spans="1:8" s="378" customFormat="1" ht="12.75" customHeight="1" thickBot="1" x14ac:dyDescent="0.3">
      <c r="A50" s="526"/>
      <c r="B50" s="527"/>
      <c r="C50" s="528"/>
      <c r="D50" s="529"/>
      <c r="E50" s="530"/>
      <c r="F50" s="530"/>
      <c r="G50" s="170" t="s">
        <v>351</v>
      </c>
    </row>
    <row r="51" spans="1:8" ht="15" customHeight="1" x14ac:dyDescent="0.25">
      <c r="A51" s="7" t="s">
        <v>1</v>
      </c>
      <c r="B51" s="3" t="s">
        <v>2</v>
      </c>
      <c r="C51" s="8" t="s">
        <v>3</v>
      </c>
      <c r="D51" s="40"/>
      <c r="E51" s="44" t="s">
        <v>4</v>
      </c>
      <c r="F51" s="44" t="s">
        <v>235</v>
      </c>
      <c r="G51" s="281"/>
    </row>
    <row r="52" spans="1:8" ht="15" customHeight="1" x14ac:dyDescent="0.25">
      <c r="A52" s="9" t="s">
        <v>5</v>
      </c>
      <c r="B52" s="4" t="s">
        <v>6</v>
      </c>
      <c r="C52" s="302" t="s">
        <v>7</v>
      </c>
      <c r="D52" s="5" t="s">
        <v>8</v>
      </c>
      <c r="E52" s="47" t="s">
        <v>265</v>
      </c>
      <c r="F52" s="47" t="s">
        <v>225</v>
      </c>
      <c r="G52" s="282" t="s">
        <v>310</v>
      </c>
    </row>
    <row r="53" spans="1:8" ht="15" customHeight="1" thickBot="1" x14ac:dyDescent="0.3">
      <c r="A53" s="260" t="s">
        <v>9</v>
      </c>
      <c r="B53" s="261" t="s">
        <v>10</v>
      </c>
      <c r="C53" s="262"/>
      <c r="D53" s="263"/>
      <c r="E53" s="241" t="s">
        <v>290</v>
      </c>
      <c r="F53" s="50" t="s">
        <v>309</v>
      </c>
      <c r="G53" s="283" t="s">
        <v>236</v>
      </c>
    </row>
    <row r="54" spans="1:8" s="135" customFormat="1" ht="15" customHeight="1" x14ac:dyDescent="0.25">
      <c r="A54" s="235" t="s">
        <v>212</v>
      </c>
      <c r="B54" s="372" t="s">
        <v>147</v>
      </c>
      <c r="C54" s="259"/>
      <c r="D54" s="237"/>
      <c r="E54" s="153">
        <f>E55+E58</f>
        <v>48014</v>
      </c>
      <c r="F54" s="153">
        <f>F55+F58</f>
        <v>40839</v>
      </c>
      <c r="G54" s="564">
        <f>(F54*100)/E54</f>
        <v>85.056441871120924</v>
      </c>
    </row>
    <row r="55" spans="1:8" s="135" customFormat="1" ht="15" customHeight="1" x14ac:dyDescent="0.25">
      <c r="A55" s="235"/>
      <c r="B55" s="482"/>
      <c r="C55" s="482"/>
      <c r="D55" s="237" t="s">
        <v>167</v>
      </c>
      <c r="E55" s="153">
        <f>E56+E57</f>
        <v>1000</v>
      </c>
      <c r="F55" s="153">
        <f>F56+F57</f>
        <v>900</v>
      </c>
      <c r="G55" s="564">
        <f>(F55*100)/E55</f>
        <v>90</v>
      </c>
    </row>
    <row r="56" spans="1:8" s="135" customFormat="1" ht="15" customHeight="1" x14ac:dyDescent="0.25">
      <c r="A56" s="533"/>
      <c r="B56" s="256">
        <v>931</v>
      </c>
      <c r="C56" s="534"/>
      <c r="D56" s="222" t="s">
        <v>121</v>
      </c>
      <c r="E56" s="144">
        <v>800</v>
      </c>
      <c r="F56" s="144">
        <v>700</v>
      </c>
      <c r="G56" s="589">
        <f>(F56*100)/E56</f>
        <v>87.5</v>
      </c>
      <c r="H56" s="273"/>
    </row>
    <row r="57" spans="1:8" s="135" customFormat="1" ht="15" customHeight="1" x14ac:dyDescent="0.25">
      <c r="A57" s="535"/>
      <c r="B57" s="270">
        <v>931</v>
      </c>
      <c r="C57" s="536"/>
      <c r="D57" s="69" t="s">
        <v>105</v>
      </c>
      <c r="E57" s="269">
        <v>200</v>
      </c>
      <c r="F57" s="144">
        <v>200</v>
      </c>
      <c r="G57" s="589">
        <f>(F57*100)/E57</f>
        <v>100</v>
      </c>
    </row>
    <row r="58" spans="1:8" ht="15" customHeight="1" x14ac:dyDescent="0.25">
      <c r="A58" s="73"/>
      <c r="B58" s="72"/>
      <c r="C58" s="147" t="s">
        <v>217</v>
      </c>
      <c r="D58" s="258" t="s">
        <v>167</v>
      </c>
      <c r="E58" s="254">
        <f>SUM(E59:E84)</f>
        <v>47014</v>
      </c>
      <c r="F58" s="254">
        <f>SUM(F59:F84)</f>
        <v>39939</v>
      </c>
      <c r="G58" s="564">
        <f>(F58*100)/E58</f>
        <v>84.951291104777297</v>
      </c>
    </row>
    <row r="59" spans="1:8" ht="15" customHeight="1" x14ac:dyDescent="0.25">
      <c r="A59" s="198"/>
      <c r="B59" s="199"/>
      <c r="C59" s="64" t="s">
        <v>115</v>
      </c>
      <c r="D59" s="66" t="s">
        <v>184</v>
      </c>
      <c r="E59" s="144">
        <v>15</v>
      </c>
      <c r="F59" s="144">
        <v>15</v>
      </c>
      <c r="G59" s="589">
        <f>(F59*100)/E59</f>
        <v>100</v>
      </c>
    </row>
    <row r="60" spans="1:8" ht="15" customHeight="1" x14ac:dyDescent="0.25">
      <c r="A60" s="198"/>
      <c r="B60" s="199"/>
      <c r="C60" s="64" t="s">
        <v>115</v>
      </c>
      <c r="D60" s="66" t="s">
        <v>116</v>
      </c>
      <c r="E60" s="144">
        <v>100</v>
      </c>
      <c r="F60" s="144">
        <v>80</v>
      </c>
      <c r="G60" s="589">
        <f>(F60*100)/E60</f>
        <v>80</v>
      </c>
    </row>
    <row r="61" spans="1:8" ht="15" customHeight="1" x14ac:dyDescent="0.25">
      <c r="A61" s="198"/>
      <c r="B61" s="199"/>
      <c r="C61" s="64" t="s">
        <v>115</v>
      </c>
      <c r="D61" s="66" t="s">
        <v>153</v>
      </c>
      <c r="E61" s="144">
        <v>600</v>
      </c>
      <c r="F61" s="144">
        <v>200</v>
      </c>
      <c r="G61" s="589">
        <f>(F61*100)/E61</f>
        <v>33.333333333333336</v>
      </c>
    </row>
    <row r="62" spans="1:8" ht="15" customHeight="1" x14ac:dyDescent="0.25">
      <c r="A62" s="198"/>
      <c r="B62" s="199"/>
      <c r="C62" s="64"/>
      <c r="D62" s="66" t="s">
        <v>154</v>
      </c>
      <c r="E62" s="144">
        <v>3600</v>
      </c>
      <c r="F62" s="144">
        <v>2000</v>
      </c>
      <c r="G62" s="589">
        <f>(F62*100)/E62</f>
        <v>55.555555555555557</v>
      </c>
    </row>
    <row r="63" spans="1:8" ht="15" customHeight="1" x14ac:dyDescent="0.25">
      <c r="A63" s="198"/>
      <c r="B63" s="199"/>
      <c r="C63" s="64"/>
      <c r="D63" s="66" t="s">
        <v>185</v>
      </c>
      <c r="E63" s="144">
        <v>1</v>
      </c>
      <c r="F63" s="144">
        <v>1</v>
      </c>
      <c r="G63" s="589">
        <f>(F63*100)/E63</f>
        <v>100</v>
      </c>
    </row>
    <row r="64" spans="1:8" ht="15" customHeight="1" x14ac:dyDescent="0.25">
      <c r="A64" s="198"/>
      <c r="B64" s="199"/>
      <c r="C64" s="64"/>
      <c r="D64" s="66" t="s">
        <v>186</v>
      </c>
      <c r="E64" s="144">
        <v>900</v>
      </c>
      <c r="F64" s="144">
        <v>900</v>
      </c>
      <c r="G64" s="589">
        <f>(F64*100)/E64</f>
        <v>100</v>
      </c>
    </row>
    <row r="65" spans="1:7" ht="15" customHeight="1" x14ac:dyDescent="0.25">
      <c r="A65" s="198"/>
      <c r="B65" s="199"/>
      <c r="C65" s="64"/>
      <c r="D65" s="66" t="s">
        <v>187</v>
      </c>
      <c r="E65" s="144">
        <v>400</v>
      </c>
      <c r="F65" s="144">
        <v>400</v>
      </c>
      <c r="G65" s="589">
        <f>(F65*100)/E65</f>
        <v>100</v>
      </c>
    </row>
    <row r="66" spans="1:7" ht="15" customHeight="1" x14ac:dyDescent="0.25">
      <c r="A66" s="198"/>
      <c r="B66" s="199"/>
      <c r="C66" s="64"/>
      <c r="D66" s="66" t="s">
        <v>188</v>
      </c>
      <c r="E66" s="144">
        <v>3500</v>
      </c>
      <c r="F66" s="144">
        <v>2500</v>
      </c>
      <c r="G66" s="589">
        <f>(F66*100)/E66</f>
        <v>71.428571428571431</v>
      </c>
    </row>
    <row r="67" spans="1:7" ht="15" customHeight="1" x14ac:dyDescent="0.25">
      <c r="A67" s="198"/>
      <c r="B67" s="199"/>
      <c r="C67" s="64"/>
      <c r="D67" s="66" t="s">
        <v>158</v>
      </c>
      <c r="E67" s="144">
        <v>4500</v>
      </c>
      <c r="F67" s="144">
        <v>4000</v>
      </c>
      <c r="G67" s="589">
        <f>(F67*100)/E67</f>
        <v>88.888888888888886</v>
      </c>
    </row>
    <row r="68" spans="1:7" ht="15" customHeight="1" x14ac:dyDescent="0.25">
      <c r="A68" s="198"/>
      <c r="B68" s="199"/>
      <c r="C68" s="64"/>
      <c r="D68" s="66" t="s">
        <v>189</v>
      </c>
      <c r="E68" s="144">
        <v>400</v>
      </c>
      <c r="F68" s="144">
        <v>300</v>
      </c>
      <c r="G68" s="589">
        <f>(F68*100)/E68</f>
        <v>75</v>
      </c>
    </row>
    <row r="69" spans="1:7" ht="15" customHeight="1" x14ac:dyDescent="0.25">
      <c r="A69" s="198"/>
      <c r="B69" s="199"/>
      <c r="C69" s="64"/>
      <c r="D69" s="200" t="s">
        <v>190</v>
      </c>
      <c r="E69" s="144">
        <v>3800</v>
      </c>
      <c r="F69" s="144">
        <v>3500</v>
      </c>
      <c r="G69" s="589">
        <f>(F69*100)/E69</f>
        <v>92.10526315789474</v>
      </c>
    </row>
    <row r="70" spans="1:7" ht="15" customHeight="1" x14ac:dyDescent="0.25">
      <c r="A70" s="198"/>
      <c r="B70" s="199"/>
      <c r="C70" s="64"/>
      <c r="D70" s="66" t="s">
        <v>191</v>
      </c>
      <c r="E70" s="144">
        <v>900</v>
      </c>
      <c r="F70" s="144">
        <v>800</v>
      </c>
      <c r="G70" s="589">
        <f>(F70*100)/E70</f>
        <v>88.888888888888886</v>
      </c>
    </row>
    <row r="71" spans="1:7" ht="15" customHeight="1" x14ac:dyDescent="0.25">
      <c r="A71" s="198"/>
      <c r="B71" s="199"/>
      <c r="C71" s="64"/>
      <c r="D71" s="66" t="s">
        <v>108</v>
      </c>
      <c r="E71" s="144">
        <v>400</v>
      </c>
      <c r="F71" s="144">
        <v>200</v>
      </c>
      <c r="G71" s="589">
        <f>(F71*100)/E71</f>
        <v>50</v>
      </c>
    </row>
    <row r="72" spans="1:7" ht="15" customHeight="1" x14ac:dyDescent="0.25">
      <c r="A72" s="198"/>
      <c r="B72" s="199"/>
      <c r="C72" s="195"/>
      <c r="D72" s="243" t="s">
        <v>155</v>
      </c>
      <c r="E72" s="144">
        <v>150</v>
      </c>
      <c r="F72" s="144">
        <v>50</v>
      </c>
      <c r="G72" s="589">
        <f>(F72*100)/E72</f>
        <v>33.333333333333336</v>
      </c>
    </row>
    <row r="73" spans="1:7" ht="15" customHeight="1" x14ac:dyDescent="0.25">
      <c r="A73" s="198"/>
      <c r="B73" s="199"/>
      <c r="C73" s="62"/>
      <c r="D73" s="209" t="s">
        <v>121</v>
      </c>
      <c r="E73" s="144">
        <v>200</v>
      </c>
      <c r="F73" s="144">
        <v>50</v>
      </c>
      <c r="G73" s="589">
        <f>(F73*100)/E73</f>
        <v>25</v>
      </c>
    </row>
    <row r="74" spans="1:7" ht="15" customHeight="1" x14ac:dyDescent="0.25">
      <c r="A74" s="198"/>
      <c r="B74" s="199"/>
      <c r="C74" s="62"/>
      <c r="D74" s="66" t="s">
        <v>105</v>
      </c>
      <c r="E74" s="144">
        <v>14000</v>
      </c>
      <c r="F74" s="144">
        <v>12000</v>
      </c>
      <c r="G74" s="589">
        <f>(F74*100)/E74</f>
        <v>85.714285714285708</v>
      </c>
    </row>
    <row r="75" spans="1:7" ht="15" customHeight="1" x14ac:dyDescent="0.25">
      <c r="A75" s="198"/>
      <c r="B75" s="199"/>
      <c r="C75" s="62" t="s">
        <v>170</v>
      </c>
      <c r="D75" s="66" t="s">
        <v>192</v>
      </c>
      <c r="E75" s="144">
        <v>3000</v>
      </c>
      <c r="F75" s="144">
        <v>2800</v>
      </c>
      <c r="G75" s="589">
        <f>(F75*100)/E75</f>
        <v>93.333333333333329</v>
      </c>
    </row>
    <row r="76" spans="1:7" ht="15" customHeight="1" x14ac:dyDescent="0.25">
      <c r="A76" s="198"/>
      <c r="B76" s="199"/>
      <c r="C76" s="62"/>
      <c r="D76" s="66" t="s">
        <v>156</v>
      </c>
      <c r="E76" s="144">
        <v>10000</v>
      </c>
      <c r="F76" s="144">
        <v>10000</v>
      </c>
      <c r="G76" s="589">
        <f>(F76*100)/E76</f>
        <v>100</v>
      </c>
    </row>
    <row r="77" spans="1:7" ht="15" customHeight="1" x14ac:dyDescent="0.25">
      <c r="A77" s="198"/>
      <c r="B77" s="199"/>
      <c r="C77" s="62"/>
      <c r="D77" s="66" t="s">
        <v>193</v>
      </c>
      <c r="E77" s="144">
        <v>200</v>
      </c>
      <c r="F77" s="144">
        <v>50</v>
      </c>
      <c r="G77" s="589">
        <f>(F77*100)/E77</f>
        <v>25</v>
      </c>
    </row>
    <row r="78" spans="1:7" ht="15" customHeight="1" x14ac:dyDescent="0.25">
      <c r="A78" s="198"/>
      <c r="B78" s="199"/>
      <c r="C78" s="62"/>
      <c r="D78" s="66" t="s">
        <v>194</v>
      </c>
      <c r="E78" s="144">
        <v>260</v>
      </c>
      <c r="F78" s="144">
        <v>50</v>
      </c>
      <c r="G78" s="589">
        <f>(F78*100)/E78</f>
        <v>19.23076923076923</v>
      </c>
    </row>
    <row r="79" spans="1:7" ht="15" customHeight="1" x14ac:dyDescent="0.25">
      <c r="A79" s="198"/>
      <c r="B79" s="199"/>
      <c r="C79" s="62"/>
      <c r="D79" s="66" t="s">
        <v>195</v>
      </c>
      <c r="E79" s="144">
        <v>5</v>
      </c>
      <c r="F79" s="144">
        <v>0</v>
      </c>
      <c r="G79" s="589">
        <f>(F79*100)/E79</f>
        <v>0</v>
      </c>
    </row>
    <row r="80" spans="1:7" ht="15" customHeight="1" x14ac:dyDescent="0.25">
      <c r="A80" s="198"/>
      <c r="B80" s="199"/>
      <c r="C80" s="62" t="s">
        <v>196</v>
      </c>
      <c r="D80" s="66" t="s">
        <v>197</v>
      </c>
      <c r="E80" s="144">
        <v>30</v>
      </c>
      <c r="F80" s="144">
        <v>10</v>
      </c>
      <c r="G80" s="589">
        <f>(F80*100)/E80</f>
        <v>33.333333333333336</v>
      </c>
    </row>
    <row r="81" spans="1:8" ht="15" customHeight="1" x14ac:dyDescent="0.25">
      <c r="A81" s="198"/>
      <c r="B81" s="199"/>
      <c r="C81" s="62"/>
      <c r="D81" s="66" t="s">
        <v>117</v>
      </c>
      <c r="E81" s="144">
        <v>2</v>
      </c>
      <c r="F81" s="144">
        <v>0</v>
      </c>
      <c r="G81" s="589">
        <f>(F81*100)/E81</f>
        <v>0</v>
      </c>
    </row>
    <row r="82" spans="1:8" ht="15" customHeight="1" x14ac:dyDescent="0.25">
      <c r="A82" s="198"/>
      <c r="B82" s="199"/>
      <c r="C82" s="62"/>
      <c r="D82" s="66" t="s">
        <v>198</v>
      </c>
      <c r="E82" s="144">
        <v>20</v>
      </c>
      <c r="F82" s="144">
        <v>8</v>
      </c>
      <c r="G82" s="589">
        <f>(F82*100)/E82</f>
        <v>40</v>
      </c>
    </row>
    <row r="83" spans="1:8" ht="15" customHeight="1" x14ac:dyDescent="0.25">
      <c r="A83" s="76"/>
      <c r="B83" s="201"/>
      <c r="C83" s="194"/>
      <c r="D83" s="66" t="s">
        <v>199</v>
      </c>
      <c r="E83" s="144">
        <v>30</v>
      </c>
      <c r="F83" s="144">
        <v>25</v>
      </c>
      <c r="G83" s="589">
        <f>(F83*100)/E83</f>
        <v>83.333333333333329</v>
      </c>
    </row>
    <row r="84" spans="1:8" ht="15" customHeight="1" x14ac:dyDescent="0.25">
      <c r="A84" s="76"/>
      <c r="B84" s="201"/>
      <c r="C84" s="194"/>
      <c r="D84" s="62" t="s">
        <v>200</v>
      </c>
      <c r="E84" s="144">
        <v>1</v>
      </c>
      <c r="F84" s="144">
        <v>0</v>
      </c>
      <c r="G84" s="589">
        <f>(F84*100)/E84</f>
        <v>0</v>
      </c>
    </row>
    <row r="85" spans="1:8" ht="15" customHeight="1" x14ac:dyDescent="0.25">
      <c r="A85" s="60" t="s">
        <v>297</v>
      </c>
      <c r="B85" s="70" t="s">
        <v>298</v>
      </c>
      <c r="C85" s="71"/>
      <c r="D85" s="253" t="s">
        <v>167</v>
      </c>
      <c r="E85" s="254">
        <f>SUM(E86:E94)</f>
        <v>29200</v>
      </c>
      <c r="F85" s="254">
        <f>SUM(F86:F94)</f>
        <v>26150</v>
      </c>
      <c r="G85" s="564">
        <f>(F85*100)/E85</f>
        <v>89.554794520547944</v>
      </c>
      <c r="H85" s="267"/>
    </row>
    <row r="86" spans="1:8" ht="15" customHeight="1" x14ac:dyDescent="0.25">
      <c r="A86" s="255"/>
      <c r="B86" s="256"/>
      <c r="C86" s="211"/>
      <c r="D86" s="209" t="s">
        <v>153</v>
      </c>
      <c r="E86" s="144">
        <v>3000</v>
      </c>
      <c r="F86" s="144">
        <v>2500</v>
      </c>
      <c r="G86" s="589">
        <f>(F86*100)/E86</f>
        <v>83.333333333333329</v>
      </c>
    </row>
    <row r="87" spans="1:8" ht="15" customHeight="1" x14ac:dyDescent="0.25">
      <c r="A87" s="255"/>
      <c r="B87" s="256"/>
      <c r="C87" s="211"/>
      <c r="D87" s="209" t="s">
        <v>118</v>
      </c>
      <c r="E87" s="144">
        <v>300</v>
      </c>
      <c r="F87" s="144">
        <v>250</v>
      </c>
      <c r="G87" s="589">
        <f>(F87*100)/E87</f>
        <v>83.333333333333329</v>
      </c>
    </row>
    <row r="88" spans="1:8" ht="15" customHeight="1" x14ac:dyDescent="0.25">
      <c r="A88" s="539"/>
      <c r="B88" s="226"/>
      <c r="C88" s="213"/>
      <c r="D88" s="257" t="s">
        <v>105</v>
      </c>
      <c r="E88" s="211">
        <v>200</v>
      </c>
      <c r="F88" s="211">
        <v>150</v>
      </c>
      <c r="G88" s="589">
        <f>(F88*100)/E88</f>
        <v>75</v>
      </c>
    </row>
    <row r="89" spans="1:8" ht="15" customHeight="1" x14ac:dyDescent="0.25">
      <c r="A89" s="539"/>
      <c r="B89" s="226"/>
      <c r="C89" s="213" t="s">
        <v>299</v>
      </c>
      <c r="D89" s="257" t="s">
        <v>158</v>
      </c>
      <c r="E89" s="211">
        <v>400</v>
      </c>
      <c r="F89" s="211">
        <v>300</v>
      </c>
      <c r="G89" s="589">
        <f>(F89*100)/E89</f>
        <v>75</v>
      </c>
    </row>
    <row r="90" spans="1:8" ht="15" customHeight="1" x14ac:dyDescent="0.25">
      <c r="A90" s="255"/>
      <c r="B90" s="256"/>
      <c r="C90" s="211" t="s">
        <v>245</v>
      </c>
      <c r="D90" s="209" t="s">
        <v>191</v>
      </c>
      <c r="E90" s="144">
        <v>4300</v>
      </c>
      <c r="F90" s="144">
        <v>4100</v>
      </c>
      <c r="G90" s="589">
        <f>(F90*100)/E90</f>
        <v>95.348837209302332</v>
      </c>
    </row>
    <row r="91" spans="1:8" ht="15" customHeight="1" x14ac:dyDescent="0.25">
      <c r="A91" s="255"/>
      <c r="B91" s="256"/>
      <c r="C91" s="211" t="s">
        <v>291</v>
      </c>
      <c r="D91" s="209" t="s">
        <v>121</v>
      </c>
      <c r="E91" s="144">
        <v>200</v>
      </c>
      <c r="F91" s="144">
        <v>150</v>
      </c>
      <c r="G91" s="589">
        <f>(F91*100)/E91</f>
        <v>75</v>
      </c>
    </row>
    <row r="92" spans="1:8" ht="15" customHeight="1" x14ac:dyDescent="0.25">
      <c r="A92" s="255"/>
      <c r="B92" s="256"/>
      <c r="C92" s="211" t="s">
        <v>246</v>
      </c>
      <c r="D92" s="209" t="s">
        <v>244</v>
      </c>
      <c r="E92" s="144">
        <v>18000</v>
      </c>
      <c r="F92" s="144">
        <v>17000</v>
      </c>
      <c r="G92" s="589">
        <f>(F92*100)/E92</f>
        <v>94.444444444444443</v>
      </c>
    </row>
    <row r="93" spans="1:8" ht="15" customHeight="1" x14ac:dyDescent="0.25">
      <c r="A93" s="539"/>
      <c r="B93" s="226"/>
      <c r="C93" s="213" t="s">
        <v>243</v>
      </c>
      <c r="D93" s="257" t="s">
        <v>264</v>
      </c>
      <c r="E93" s="144">
        <v>2500</v>
      </c>
      <c r="F93" s="144">
        <v>1500</v>
      </c>
      <c r="G93" s="589">
        <f>(F93*100)/E93</f>
        <v>60</v>
      </c>
    </row>
    <row r="94" spans="1:8" ht="15" customHeight="1" x14ac:dyDescent="0.25">
      <c r="A94" s="540"/>
      <c r="B94" s="523"/>
      <c r="C94" s="524" t="s">
        <v>300</v>
      </c>
      <c r="D94" s="525" t="s">
        <v>182</v>
      </c>
      <c r="E94" s="220">
        <v>300</v>
      </c>
      <c r="F94" s="220">
        <v>200</v>
      </c>
      <c r="G94" s="590">
        <f>(F94*100)/E94</f>
        <v>66.666666666666671</v>
      </c>
    </row>
    <row r="95" spans="1:8" ht="15" customHeight="1" x14ac:dyDescent="0.25">
      <c r="A95" s="235" t="s">
        <v>214</v>
      </c>
      <c r="B95" s="676" t="s">
        <v>215</v>
      </c>
      <c r="C95" s="677"/>
      <c r="D95" s="237"/>
      <c r="E95" s="153">
        <f>SUM(E96:E96)</f>
        <v>3400</v>
      </c>
      <c r="F95" s="153">
        <f>SUM(F96:F96)</f>
        <v>2000</v>
      </c>
      <c r="G95" s="564">
        <f>(F95*100)/E95</f>
        <v>58.823529411764703</v>
      </c>
    </row>
    <row r="96" spans="1:8" ht="15" customHeight="1" thickBot="1" x14ac:dyDescent="0.3">
      <c r="A96" s="76"/>
      <c r="B96" s="201"/>
      <c r="C96" s="541" t="s">
        <v>318</v>
      </c>
      <c r="D96" s="542" t="s">
        <v>167</v>
      </c>
      <c r="E96" s="543">
        <v>3400</v>
      </c>
      <c r="F96" s="543">
        <v>2000</v>
      </c>
      <c r="G96" s="590">
        <f>(F96*100)/E96</f>
        <v>58.823529411764703</v>
      </c>
    </row>
    <row r="97" spans="1:9" ht="15" customHeight="1" thickBot="1" x14ac:dyDescent="0.3">
      <c r="A97" s="663" t="s">
        <v>16</v>
      </c>
      <c r="B97" s="664"/>
      <c r="C97" s="665"/>
      <c r="D97" s="14"/>
      <c r="E97" s="224">
        <f>E7+E34+E37+E54+E85+E95</f>
        <v>336632</v>
      </c>
      <c r="F97" s="224">
        <f>F7+F34+F37+F54+F85+F95</f>
        <v>301594</v>
      </c>
      <c r="G97" s="567">
        <f>(F97*100)/E97</f>
        <v>89.591601511442761</v>
      </c>
      <c r="H97" s="309"/>
      <c r="I97" s="291"/>
    </row>
    <row r="98" spans="1:9" x14ac:dyDescent="0.25">
      <c r="E98" s="374"/>
      <c r="F98" s="459"/>
      <c r="G98" s="458"/>
      <c r="H98" s="240"/>
    </row>
  </sheetData>
  <mergeCells count="11">
    <mergeCell ref="G18:G19"/>
    <mergeCell ref="A2:E2"/>
    <mergeCell ref="A18:A19"/>
    <mergeCell ref="A97:C97"/>
    <mergeCell ref="F18:F19"/>
    <mergeCell ref="B7:C7"/>
    <mergeCell ref="B37:C37"/>
    <mergeCell ref="B95:C95"/>
    <mergeCell ref="E18:E19"/>
    <mergeCell ref="C18:C19"/>
    <mergeCell ref="B18:B19"/>
  </mergeCells>
  <printOptions horizontalCentered="1"/>
  <pageMargins left="0" right="0" top="0" bottom="0" header="0" footer="0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20"/>
  <sheetViews>
    <sheetView zoomScaleNormal="100" workbookViewId="0">
      <selection activeCell="H26" sqref="H26"/>
    </sheetView>
  </sheetViews>
  <sheetFormatPr defaultRowHeight="15" x14ac:dyDescent="0.25"/>
  <cols>
    <col min="1" max="2" width="12.7109375" customWidth="1"/>
    <col min="3" max="3" width="37" customWidth="1"/>
    <col min="4" max="4" width="51.5703125" customWidth="1"/>
    <col min="5" max="5" width="14.7109375" customWidth="1"/>
    <col min="6" max="6" width="14.7109375" style="280" customWidth="1"/>
    <col min="7" max="7" width="14.7109375" customWidth="1"/>
  </cols>
  <sheetData>
    <row r="1" spans="1:9" x14ac:dyDescent="0.25">
      <c r="A1" s="15"/>
      <c r="B1" s="15"/>
      <c r="C1" s="15"/>
      <c r="D1" s="15"/>
    </row>
    <row r="2" spans="1:9" ht="18" x14ac:dyDescent="0.25">
      <c r="A2" s="15"/>
      <c r="B2" s="15"/>
      <c r="C2" s="33"/>
      <c r="D2" s="15"/>
      <c r="I2" s="135"/>
    </row>
    <row r="3" spans="1:9" ht="15.75" x14ac:dyDescent="0.25">
      <c r="A3" s="682" t="s">
        <v>201</v>
      </c>
      <c r="B3" s="683"/>
      <c r="C3" s="683"/>
      <c r="D3" s="683"/>
    </row>
    <row r="4" spans="1:9" ht="15.75" thickBot="1" x14ac:dyDescent="0.3">
      <c r="A4" s="15"/>
      <c r="B4" s="15"/>
      <c r="C4" s="15"/>
      <c r="D4" s="15"/>
      <c r="G4" s="170" t="s">
        <v>352</v>
      </c>
    </row>
    <row r="5" spans="1:9" x14ac:dyDescent="0.25">
      <c r="A5" s="16" t="s">
        <v>1</v>
      </c>
      <c r="B5" s="17" t="s">
        <v>2</v>
      </c>
      <c r="C5" s="18" t="s">
        <v>3</v>
      </c>
      <c r="D5" s="19"/>
      <c r="E5" s="44" t="s">
        <v>4</v>
      </c>
      <c r="F5" s="44" t="s">
        <v>235</v>
      </c>
      <c r="G5" s="281"/>
    </row>
    <row r="6" spans="1:9" x14ac:dyDescent="0.25">
      <c r="A6" s="20" t="s">
        <v>5</v>
      </c>
      <c r="B6" s="303" t="s">
        <v>6</v>
      </c>
      <c r="C6" s="21" t="s">
        <v>7</v>
      </c>
      <c r="D6" s="22" t="s">
        <v>8</v>
      </c>
      <c r="E6" s="47" t="s">
        <v>265</v>
      </c>
      <c r="F6" s="47" t="s">
        <v>225</v>
      </c>
      <c r="G6" s="282" t="s">
        <v>310</v>
      </c>
    </row>
    <row r="7" spans="1:9" ht="15" customHeight="1" thickBot="1" x14ac:dyDescent="0.3">
      <c r="A7" s="23" t="s">
        <v>9</v>
      </c>
      <c r="B7" s="26" t="s">
        <v>10</v>
      </c>
      <c r="C7" s="24"/>
      <c r="D7" s="25"/>
      <c r="E7" s="50" t="s">
        <v>290</v>
      </c>
      <c r="F7" s="50" t="s">
        <v>309</v>
      </c>
      <c r="G7" s="283" t="s">
        <v>236</v>
      </c>
    </row>
    <row r="8" spans="1:9" ht="15.75" x14ac:dyDescent="0.25">
      <c r="A8" s="148" t="s">
        <v>202</v>
      </c>
      <c r="B8" s="149"/>
      <c r="C8" s="149"/>
      <c r="D8" s="149"/>
      <c r="E8" s="167"/>
      <c r="F8" s="167"/>
      <c r="G8" s="395"/>
    </row>
    <row r="9" spans="1:9" x14ac:dyDescent="0.25">
      <c r="A9" s="92" t="s">
        <v>203</v>
      </c>
      <c r="B9" s="684" t="s">
        <v>204</v>
      </c>
      <c r="C9" s="643"/>
      <c r="D9" s="93"/>
      <c r="E9" s="83">
        <f>SUM(E11:E11)</f>
        <v>250</v>
      </c>
      <c r="F9" s="598">
        <f>SUM(F11:F11)</f>
        <v>250</v>
      </c>
      <c r="G9" s="599">
        <f t="shared" ref="G9" si="0">(F9*100)/E9</f>
        <v>100</v>
      </c>
    </row>
    <row r="10" spans="1:9" ht="15" customHeight="1" x14ac:dyDescent="0.25">
      <c r="A10" s="88"/>
      <c r="B10" s="94"/>
      <c r="C10" s="95" t="s">
        <v>205</v>
      </c>
      <c r="D10" s="96" t="s">
        <v>220</v>
      </c>
      <c r="E10" s="136"/>
      <c r="F10" s="600"/>
      <c r="G10" s="599"/>
    </row>
    <row r="11" spans="1:9" x14ac:dyDescent="0.25">
      <c r="A11" s="385"/>
      <c r="B11" s="97"/>
      <c r="C11" s="98"/>
      <c r="D11" s="80" t="s">
        <v>108</v>
      </c>
      <c r="E11" s="151">
        <v>250</v>
      </c>
      <c r="F11" s="600">
        <v>250</v>
      </c>
      <c r="G11" s="599">
        <f t="shared" ref="G11" si="1">(F11*100)/E11</f>
        <v>100</v>
      </c>
    </row>
    <row r="12" spans="1:9" x14ac:dyDescent="0.25">
      <c r="A12" s="385"/>
      <c r="B12" s="138"/>
      <c r="C12" s="387"/>
      <c r="D12" s="137"/>
      <c r="E12" s="136"/>
      <c r="F12" s="600"/>
      <c r="G12" s="599"/>
    </row>
    <row r="13" spans="1:9" x14ac:dyDescent="0.25">
      <c r="A13" s="99" t="s">
        <v>221</v>
      </c>
      <c r="B13" s="100" t="s">
        <v>216</v>
      </c>
      <c r="C13" s="101"/>
      <c r="D13" s="102"/>
      <c r="E13" s="83">
        <f>E15</f>
        <v>110</v>
      </c>
      <c r="F13" s="598">
        <f>F15</f>
        <v>110</v>
      </c>
      <c r="G13" s="599">
        <f t="shared" ref="G13" si="2">(F13*100)/E13</f>
        <v>100</v>
      </c>
    </row>
    <row r="14" spans="1:9" x14ac:dyDescent="0.25">
      <c r="A14" s="99"/>
      <c r="B14" s="396"/>
      <c r="C14" s="100" t="s">
        <v>222</v>
      </c>
      <c r="D14" s="102"/>
      <c r="E14" s="136"/>
      <c r="F14" s="600"/>
      <c r="G14" s="599"/>
    </row>
    <row r="15" spans="1:9" x14ac:dyDescent="0.25">
      <c r="A15" s="88"/>
      <c r="B15" s="103"/>
      <c r="C15" s="95" t="s">
        <v>206</v>
      </c>
      <c r="D15" s="96" t="s">
        <v>207</v>
      </c>
      <c r="E15" s="136">
        <v>110</v>
      </c>
      <c r="F15" s="600">
        <v>110</v>
      </c>
      <c r="G15" s="599">
        <f t="shared" ref="G15" si="3">(F15*100)/E15</f>
        <v>100</v>
      </c>
    </row>
    <row r="16" spans="1:9" ht="15.75" thickBot="1" x14ac:dyDescent="0.3">
      <c r="A16" s="105"/>
      <c r="B16" s="106"/>
      <c r="C16" s="107"/>
      <c r="D16" s="108"/>
      <c r="E16" s="168"/>
      <c r="F16" s="601"/>
      <c r="G16" s="602"/>
    </row>
    <row r="17" spans="1:9" ht="16.5" thickBot="1" x14ac:dyDescent="0.3">
      <c r="A17" s="630" t="s">
        <v>16</v>
      </c>
      <c r="B17" s="631"/>
      <c r="C17" s="632"/>
      <c r="D17" s="104"/>
      <c r="E17" s="109">
        <f>E9+E13</f>
        <v>360</v>
      </c>
      <c r="F17" s="522">
        <f>F9+F13</f>
        <v>360</v>
      </c>
      <c r="G17" s="603">
        <f t="shared" ref="G17" si="4">(F17*100)/E17</f>
        <v>100</v>
      </c>
      <c r="H17" s="309"/>
      <c r="I17" s="291"/>
    </row>
    <row r="18" spans="1:9" x14ac:dyDescent="0.25">
      <c r="E18" s="374"/>
      <c r="F18" s="375"/>
      <c r="G18" s="376"/>
      <c r="H18" s="240"/>
    </row>
    <row r="19" spans="1:9" ht="15" customHeight="1" x14ac:dyDescent="0.25">
      <c r="E19" s="141"/>
      <c r="F19" s="141"/>
    </row>
    <row r="20" spans="1:9" x14ac:dyDescent="0.25">
      <c r="E20" s="207"/>
      <c r="F20" s="207"/>
    </row>
  </sheetData>
  <mergeCells count="3">
    <mergeCell ref="A3:D3"/>
    <mergeCell ref="B9:C9"/>
    <mergeCell ref="A17:C17"/>
  </mergeCells>
  <pageMargins left="0.31496062992125984" right="0" top="0.39370078740157483" bottom="0.39370078740157483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</vt:i4>
      </vt:variant>
    </vt:vector>
  </HeadingPairs>
  <TitlesOfParts>
    <vt:vector size="11" baseType="lpstr">
      <vt:lpstr>Kap.01</vt:lpstr>
      <vt:lpstr>Kap.02</vt:lpstr>
      <vt:lpstr>Kap. 03</vt:lpstr>
      <vt:lpstr>Kap. 04</vt:lpstr>
      <vt:lpstr>Kap. 05</vt:lpstr>
      <vt:lpstr>Kap. 06</vt:lpstr>
      <vt:lpstr>Kap. 07</vt:lpstr>
      <vt:lpstr>Kap. 08</vt:lpstr>
      <vt:lpstr>Kap. 09</vt:lpstr>
      <vt:lpstr>Kap. 10</vt:lpstr>
      <vt:lpstr>Kap.02!Oblast_tisku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 (P8)</cp:lastModifiedBy>
  <cp:lastPrinted>2020-05-15T09:49:57Z</cp:lastPrinted>
  <dcterms:created xsi:type="dcterms:W3CDTF">2014-06-06T09:29:24Z</dcterms:created>
  <dcterms:modified xsi:type="dcterms:W3CDTF">2020-05-15T09:51:39Z</dcterms:modified>
</cp:coreProperties>
</file>