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dab22146-76c5-4379-bf06-549c36813aeb/"/>
    </mc:Choice>
  </mc:AlternateContent>
  <xr:revisionPtr revIDLastSave="0" documentId="13_ncr:40000001_{8284C2CC-B5A2-4D84-AD57-4ABAA733CF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jmy k 30.6.2026" sheetId="9" r:id="rId1"/>
    <sheet name="Výdaje k 30.6.2026" sheetId="7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9" l="1"/>
  <c r="F39" i="9"/>
  <c r="G38" i="9"/>
  <c r="F38" i="9"/>
  <c r="G35" i="9"/>
  <c r="F35" i="9"/>
  <c r="G33" i="9"/>
  <c r="F33" i="9"/>
  <c r="G31" i="9"/>
  <c r="F31" i="9"/>
  <c r="E29" i="9"/>
  <c r="D29" i="9"/>
  <c r="C29" i="9"/>
  <c r="G28" i="9"/>
  <c r="F28" i="9"/>
  <c r="E26" i="9"/>
  <c r="G26" i="9" s="1"/>
  <c r="D26" i="9"/>
  <c r="C26" i="9"/>
  <c r="G24" i="9"/>
  <c r="F24" i="9"/>
  <c r="G23" i="9"/>
  <c r="G22" i="9"/>
  <c r="G21" i="9"/>
  <c r="F21" i="9"/>
  <c r="G20" i="9"/>
  <c r="F20" i="9"/>
  <c r="G19" i="9"/>
  <c r="F19" i="9"/>
  <c r="G18" i="9"/>
  <c r="F18" i="9"/>
  <c r="G17" i="9"/>
  <c r="F17" i="9"/>
  <c r="E16" i="9"/>
  <c r="D16" i="9"/>
  <c r="C16" i="9"/>
  <c r="G15" i="9"/>
  <c r="F15" i="9"/>
  <c r="G14" i="9"/>
  <c r="F14" i="9"/>
  <c r="G13" i="9"/>
  <c r="F13" i="9"/>
  <c r="G12" i="9"/>
  <c r="F12" i="9"/>
  <c r="G11" i="9"/>
  <c r="F11" i="9"/>
  <c r="G10" i="9"/>
  <c r="F10" i="9"/>
  <c r="E9" i="9"/>
  <c r="D9" i="9"/>
  <c r="C9" i="9"/>
  <c r="F39" i="7"/>
  <c r="F40" i="7" s="1"/>
  <c r="E39" i="7"/>
  <c r="E40" i="7" s="1"/>
  <c r="D39" i="7"/>
  <c r="D40" i="7" s="1"/>
  <c r="F37" i="7"/>
  <c r="F38" i="7" s="1"/>
  <c r="E37" i="7"/>
  <c r="E38" i="7" s="1"/>
  <c r="D37" i="7"/>
  <c r="D38" i="7" s="1"/>
  <c r="H36" i="7"/>
  <c r="G36" i="7"/>
  <c r="F36" i="7"/>
  <c r="E36" i="7"/>
  <c r="D36" i="7"/>
  <c r="H35" i="7"/>
  <c r="H34" i="7"/>
  <c r="G34" i="7"/>
  <c r="F33" i="7"/>
  <c r="H33" i="7" s="1"/>
  <c r="E33" i="7"/>
  <c r="D33" i="7"/>
  <c r="H32" i="7"/>
  <c r="G32" i="7"/>
  <c r="H31" i="7"/>
  <c r="G31" i="7"/>
  <c r="F30" i="7"/>
  <c r="H30" i="7" s="1"/>
  <c r="E30" i="7"/>
  <c r="D30" i="7"/>
  <c r="H29" i="7"/>
  <c r="G29" i="7"/>
  <c r="H28" i="7"/>
  <c r="G28" i="7"/>
  <c r="F27" i="7"/>
  <c r="E27" i="7"/>
  <c r="D27" i="7"/>
  <c r="H25" i="7"/>
  <c r="G25" i="7"/>
  <c r="F24" i="7"/>
  <c r="G24" i="7" s="1"/>
  <c r="E24" i="7"/>
  <c r="D24" i="7"/>
  <c r="H23" i="7"/>
  <c r="H22" i="7"/>
  <c r="G22" i="7"/>
  <c r="H21" i="7"/>
  <c r="F21" i="7"/>
  <c r="G21" i="7" s="1"/>
  <c r="E21" i="7"/>
  <c r="D21" i="7"/>
  <c r="H20" i="7"/>
  <c r="H19" i="7"/>
  <c r="G19" i="7"/>
  <c r="F18" i="7"/>
  <c r="H18" i="7" s="1"/>
  <c r="E18" i="7"/>
  <c r="D18" i="7"/>
  <c r="H17" i="7"/>
  <c r="G17" i="7"/>
  <c r="H16" i="7"/>
  <c r="G16" i="7"/>
  <c r="F15" i="7"/>
  <c r="H15" i="7" s="1"/>
  <c r="E15" i="7"/>
  <c r="D15" i="7"/>
  <c r="H14" i="7"/>
  <c r="G14" i="7"/>
  <c r="H13" i="7"/>
  <c r="G13" i="7"/>
  <c r="F12" i="7"/>
  <c r="H12" i="7" s="1"/>
  <c r="E12" i="7"/>
  <c r="D12" i="7"/>
  <c r="H11" i="7"/>
  <c r="G11" i="7"/>
  <c r="H10" i="7"/>
  <c r="G10" i="7"/>
  <c r="F9" i="7"/>
  <c r="H9" i="7" s="1"/>
  <c r="E9" i="7"/>
  <c r="D9" i="7"/>
  <c r="H8" i="7"/>
  <c r="G8" i="7"/>
  <c r="H7" i="7"/>
  <c r="G7" i="7"/>
  <c r="F6" i="7"/>
  <c r="H6" i="7" s="1"/>
  <c r="E6" i="7"/>
  <c r="D6" i="7"/>
  <c r="F4" i="7"/>
  <c r="C41" i="9" l="1"/>
  <c r="G16" i="9"/>
  <c r="D41" i="9"/>
  <c r="G29" i="9"/>
  <c r="H27" i="7"/>
  <c r="F26" i="9"/>
  <c r="F16" i="9"/>
  <c r="E41" i="9"/>
  <c r="F9" i="9"/>
  <c r="G9" i="9"/>
  <c r="F29" i="9"/>
  <c r="H38" i="7"/>
  <c r="G38" i="7"/>
  <c r="H40" i="7"/>
  <c r="G15" i="7"/>
  <c r="G30" i="7"/>
  <c r="G9" i="7"/>
  <c r="G37" i="7"/>
  <c r="H24" i="7"/>
  <c r="G33" i="7"/>
  <c r="H37" i="7"/>
  <c r="G18" i="7"/>
  <c r="G12" i="7"/>
  <c r="G27" i="7"/>
  <c r="G6" i="7"/>
  <c r="H39" i="7"/>
  <c r="G41" i="9" l="1"/>
  <c r="F4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45" authorId="0" shapeId="0" xr:uid="{FC451A1A-859E-4376-AF87-5E287EA88C96}">
      <text>
        <r>
          <rPr>
            <b/>
            <sz val="9"/>
            <color indexed="81"/>
            <rFont val="Tahoma"/>
            <family val="2"/>
            <charset val="238"/>
          </rPr>
          <t>Spáčilová Marcela PhDr. MBA (P8):</t>
        </r>
        <r>
          <rPr>
            <sz val="9"/>
            <color indexed="81"/>
            <rFont val="Tahoma"/>
            <family val="2"/>
            <charset val="238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<sst xmlns="http://schemas.openxmlformats.org/spreadsheetml/2006/main" count="138" uniqueCount="85">
  <si>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</si>
  <si>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</si>
  <si>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</si>
  <si>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</si>
  <si>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</si>
  <si>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</si>
  <si>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</si>
  <si>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</si>
  <si>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</si>
  <si>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</si>
  <si>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</si>
  <si>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</si>
  <si>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</si>
  <si>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</si>
  <si>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</si>
  <si>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</si>
  <si>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</si>
  <si>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</si>
  <si>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</si>
  <si>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</si>
  <si>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</si>
  <si>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</si>
  <si>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</si>
  <si>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</si>
  <si>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</si>
  <si>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</si>
  <si>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</si>
  <si>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</si>
  <si>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</si>
  <si>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</si>
  <si>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</si>
  <si>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</si>
  <si>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</si>
  <si>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</si>
  <si>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</si>
  <si>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</si>
  <si>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</si>
  <si>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</si>
  <si>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</si>
  <si>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</si>
  <si>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</si>
  <si>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 xml:space="preserve">  pol. 8115 - změna stavu krátkodobých prostředků (přijaté dotace)</t>
  </si>
  <si>
    <t xml:space="preserve">  pol. 8118 - aktivní krátkodobé operace řízení likvidity (cenné papíry)</t>
  </si>
  <si>
    <t xml:space="preserve">                                    na bankovních účtech </t>
  </si>
  <si>
    <t>pol. 89xx - opravné položky k peněžním operacím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</si>
  <si>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</si>
  <si>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</si>
  <si>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</si>
  <si>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</si>
  <si>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</si>
  <si>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</si>
  <si>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</si>
  <si>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</si>
  <si>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</si>
  <si>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</si>
  <si>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</si>
  <si>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</si>
  <si>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</si>
  <si>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</si>
  <si>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</si>
  <si>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</si>
  <si>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</si>
  <si>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</si>
  <si>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</si>
  <si>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</si>
  <si>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 xml:space="preserve">           pol. 2328 a 29 - neidentifikované příjmy 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</si>
  <si>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</si>
  <si>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</si>
  <si>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</si>
  <si>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</si>
  <si>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</si>
  <si>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</si>
  <si>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</si>
  <si>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</si>
  <si>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</si>
  <si>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</si>
  <si>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</si>
  <si>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</si>
  <si>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 xml:space="preserve">           pol. 3129 - ostatní kapitálové příjmy jinde nezařazené </t>
  </si>
  <si>
    <t>na rok 2026</t>
  </si>
  <si>
    <t xml:space="preserve">           pol. 3121 - přijaté dary na pořízení dlouhodobého majetku</t>
  </si>
  <si>
    <t>Rady městské části Praha 8</t>
  </si>
  <si>
    <t>ze dne 23. září 2026</t>
  </si>
  <si>
    <t xml:space="preserve">               Plnění rozpočtu městské části Praha 8 za leden až červen 2026 (v tis. Kč)</t>
  </si>
  <si>
    <t>Příloha č. 1 usnesení RMČ 0392/2026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</si>
</sst>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  <numFmt numFmtId="168" formatCode="_-* #,##0.0\ _K_č_-;\-* #,##0.0\ _K_č_-;_-* &quot;-&quot;?\ _K_č_-;_-@_-"/>
    <numFmt numFmtId="169" formatCode="#,##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</cellStyleXfs>
  <cellXfs count="230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2" applyFont="1" applyAlignment="1">
      <alignment horizontal="right"/>
    </xf>
    <xf numFmtId="0" fontId="7" fillId="0" borderId="0" xfId="1" applyFont="1"/>
    <xf numFmtId="4" fontId="9" fillId="0" borderId="0" xfId="1" applyNumberFormat="1" applyFont="1"/>
    <xf numFmtId="164" fontId="3" fillId="2" borderId="14" xfId="1" applyNumberFormat="1" applyFill="1" applyBorder="1" applyAlignment="1">
      <alignment horizontal="right" indent="1"/>
    </xf>
    <xf numFmtId="4" fontId="3" fillId="2" borderId="15" xfId="1" applyNumberFormat="1" applyFill="1" applyBorder="1" applyAlignment="1">
      <alignment horizontal="right" indent="1"/>
    </xf>
    <xf numFmtId="164" fontId="3" fillId="2" borderId="16" xfId="1" applyNumberFormat="1" applyFill="1" applyBorder="1" applyAlignment="1">
      <alignment horizontal="right" indent="1"/>
    </xf>
    <xf numFmtId="49" fontId="5" fillId="2" borderId="17" xfId="1" applyNumberFormat="1" applyFont="1" applyFill="1" applyBorder="1" applyAlignment="1">
      <alignment horizontal="center"/>
    </xf>
    <xf numFmtId="0" fontId="5" fillId="2" borderId="18" xfId="1" applyFont="1" applyFill="1" applyBorder="1"/>
    <xf numFmtId="4" fontId="5" fillId="0" borderId="19" xfId="1" applyNumberFormat="1" applyFont="1" applyBorder="1" applyAlignment="1">
      <alignment horizontal="right" indent="1"/>
    </xf>
    <xf numFmtId="4" fontId="5" fillId="0" borderId="20" xfId="1" applyNumberFormat="1" applyFont="1" applyBorder="1" applyAlignment="1">
      <alignment horizontal="right" indent="1"/>
    </xf>
    <xf numFmtId="0" fontId="14" fillId="0" borderId="0" xfId="1" applyFont="1"/>
    <xf numFmtId="4" fontId="15" fillId="0" borderId="0" xfId="1" applyNumberFormat="1" applyFont="1"/>
    <xf numFmtId="4" fontId="16" fillId="0" borderId="0" xfId="1" applyNumberFormat="1" applyFont="1"/>
    <xf numFmtId="0" fontId="4" fillId="2" borderId="32" xfId="1" applyFont="1" applyFill="1" applyBorder="1"/>
    <xf numFmtId="0" fontId="10" fillId="2" borderId="33" xfId="1" applyFont="1" applyFill="1" applyBorder="1"/>
    <xf numFmtId="164" fontId="10" fillId="2" borderId="33" xfId="1" applyNumberFormat="1" applyFont="1" applyFill="1" applyBorder="1" applyAlignment="1">
      <alignment horizontal="right" indent="1"/>
    </xf>
    <xf numFmtId="4" fontId="10" fillId="0" borderId="9" xfId="1" applyNumberFormat="1" applyFont="1" applyBorder="1" applyAlignment="1">
      <alignment horizontal="right" indent="1"/>
    </xf>
    <xf numFmtId="0" fontId="3" fillId="2" borderId="21" xfId="1" applyFill="1" applyBorder="1" applyAlignment="1">
      <alignment horizontal="center"/>
    </xf>
    <xf numFmtId="0" fontId="10" fillId="2" borderId="34" xfId="1" applyFont="1" applyFill="1" applyBorder="1"/>
    <xf numFmtId="164" fontId="10" fillId="2" borderId="22" xfId="1" applyNumberFormat="1" applyFont="1" applyFill="1" applyBorder="1" applyAlignment="1">
      <alignment horizontal="right" indent="1"/>
    </xf>
    <xf numFmtId="4" fontId="10" fillId="0" borderId="35" xfId="1" applyNumberFormat="1" applyFont="1" applyBorder="1" applyAlignment="1">
      <alignment horizontal="right" indent="1"/>
    </xf>
    <xf numFmtId="0" fontId="3" fillId="2" borderId="38" xfId="1" applyFill="1" applyBorder="1" applyAlignment="1">
      <alignment horizontal="center"/>
    </xf>
    <xf numFmtId="0" fontId="3" fillId="2" borderId="19" xfId="1" applyFill="1" applyBorder="1"/>
    <xf numFmtId="4" fontId="3" fillId="2" borderId="19" xfId="1" applyNumberFormat="1" applyFill="1" applyBorder="1" applyAlignment="1">
      <alignment horizontal="right" indent="1"/>
    </xf>
    <xf numFmtId="4" fontId="3" fillId="2" borderId="20" xfId="1" applyNumberFormat="1" applyFill="1" applyBorder="1" applyAlignment="1">
      <alignment horizontal="right" indent="1"/>
    </xf>
    <xf numFmtId="0" fontId="3" fillId="2" borderId="6" xfId="1" applyFill="1" applyBorder="1" applyAlignment="1">
      <alignment horizontal="center"/>
    </xf>
    <xf numFmtId="0" fontId="18" fillId="2" borderId="8" xfId="2" applyFont="1" applyFill="1" applyBorder="1"/>
    <xf numFmtId="0" fontId="3" fillId="2" borderId="40" xfId="1" applyFill="1" applyBorder="1" applyAlignment="1">
      <alignment horizontal="center"/>
    </xf>
    <xf numFmtId="3" fontId="3" fillId="0" borderId="13" xfId="1" applyNumberFormat="1" applyBorder="1" applyAlignment="1">
      <alignment horizontal="left" indent="1"/>
    </xf>
    <xf numFmtId="0" fontId="3" fillId="2" borderId="42" xfId="1" applyFill="1" applyBorder="1" applyAlignment="1">
      <alignment horizontal="center"/>
    </xf>
    <xf numFmtId="3" fontId="3" fillId="0" borderId="43" xfId="1" applyNumberFormat="1" applyBorder="1" applyAlignment="1">
      <alignment horizontal="left" indent="1"/>
    </xf>
    <xf numFmtId="164" fontId="3" fillId="2" borderId="45" xfId="1" applyNumberFormat="1" applyFill="1" applyBorder="1" applyAlignment="1">
      <alignment horizontal="right" indent="1"/>
    </xf>
    <xf numFmtId="4" fontId="3" fillId="0" borderId="44" xfId="1" applyNumberFormat="1" applyBorder="1" applyAlignment="1">
      <alignment horizontal="right" indent="1"/>
    </xf>
    <xf numFmtId="4" fontId="3" fillId="0" borderId="46" xfId="1" applyNumberFormat="1" applyBorder="1" applyAlignment="1">
      <alignment horizontal="right" indent="1"/>
    </xf>
    <xf numFmtId="3" fontId="3" fillId="0" borderId="0" xfId="1" applyNumberFormat="1"/>
    <xf numFmtId="165" fontId="3" fillId="0" borderId="0" xfId="1" applyNumberFormat="1" applyAlignment="1">
      <alignment horizontal="right"/>
    </xf>
    <xf numFmtId="0" fontId="12" fillId="0" borderId="0" xfId="1" applyFont="1" applyAlignment="1">
      <alignment horizontal="center"/>
    </xf>
    <xf numFmtId="166" fontId="3" fillId="0" borderId="0" xfId="3" applyNumberFormat="1" applyFont="1" applyFill="1"/>
    <xf numFmtId="166" fontId="3" fillId="0" borderId="0" xfId="3" applyNumberFormat="1" applyFont="1"/>
    <xf numFmtId="0" fontId="3" fillId="0" borderId="0" xfId="2"/>
    <xf numFmtId="164" fontId="22" fillId="0" borderId="0" xfId="2" applyNumberFormat="1" applyFont="1"/>
    <xf numFmtId="166" fontId="18" fillId="0" borderId="0" xfId="3" applyNumberFormat="1" applyFont="1" applyFill="1" applyBorder="1"/>
    <xf numFmtId="0" fontId="18" fillId="0" borderId="0" xfId="2" applyFont="1"/>
    <xf numFmtId="0" fontId="18" fillId="2" borderId="17" xfId="2" applyFont="1" applyFill="1" applyBorder="1" applyAlignment="1">
      <alignment horizontal="left"/>
    </xf>
    <xf numFmtId="164" fontId="3" fillId="2" borderId="41" xfId="2" applyNumberFormat="1" applyFill="1" applyBorder="1" applyAlignment="1">
      <alignment horizontal="right" indent="1"/>
    </xf>
    <xf numFmtId="0" fontId="18" fillId="2" borderId="17" xfId="2" applyFont="1" applyFill="1" applyBorder="1"/>
    <xf numFmtId="166" fontId="18" fillId="0" borderId="0" xfId="3" applyNumberFormat="1" applyFont="1" applyBorder="1"/>
    <xf numFmtId="3" fontId="3" fillId="0" borderId="0" xfId="2" applyNumberFormat="1" applyAlignment="1">
      <alignment horizontal="right" indent="1"/>
    </xf>
    <xf numFmtId="3" fontId="18" fillId="0" borderId="0" xfId="2" applyNumberFormat="1" applyFont="1"/>
    <xf numFmtId="166" fontId="18" fillId="0" borderId="0" xfId="3" applyNumberFormat="1" applyFont="1" applyFill="1"/>
    <xf numFmtId="167" fontId="18" fillId="0" borderId="0" xfId="3" applyNumberFormat="1" applyFont="1" applyFill="1" applyBorder="1"/>
    <xf numFmtId="166" fontId="3" fillId="0" borderId="0" xfId="3" applyNumberFormat="1" applyFont="1" applyFill="1" applyBorder="1"/>
    <xf numFmtId="0" fontId="18" fillId="2" borderId="49" xfId="2" applyFont="1" applyFill="1" applyBorder="1"/>
    <xf numFmtId="0" fontId="18" fillId="2" borderId="6" xfId="2" applyFont="1" applyFill="1" applyBorder="1"/>
    <xf numFmtId="164" fontId="3" fillId="0" borderId="0" xfId="2" applyNumberFormat="1" applyAlignment="1">
      <alignment horizontal="right" indent="1"/>
    </xf>
    <xf numFmtId="0" fontId="18" fillId="2" borderId="55" xfId="2" applyFont="1" applyFill="1" applyBorder="1"/>
    <xf numFmtId="0" fontId="18" fillId="2" borderId="56" xfId="2" applyFont="1" applyFill="1" applyBorder="1"/>
    <xf numFmtId="0" fontId="18" fillId="2" borderId="40" xfId="2" applyFont="1" applyFill="1" applyBorder="1"/>
    <xf numFmtId="0" fontId="18" fillId="2" borderId="6" xfId="2" applyFont="1" applyFill="1" applyBorder="1" applyAlignment="1">
      <alignment wrapText="1"/>
    </xf>
    <xf numFmtId="0" fontId="18" fillId="2" borderId="58" xfId="2" applyFont="1" applyFill="1" applyBorder="1" applyAlignment="1">
      <alignment wrapText="1"/>
    </xf>
    <xf numFmtId="0" fontId="18" fillId="2" borderId="38" xfId="2" applyFont="1" applyFill="1" applyBorder="1"/>
    <xf numFmtId="3" fontId="3" fillId="0" borderId="0" xfId="2" applyNumberFormat="1"/>
    <xf numFmtId="4" fontId="3" fillId="0" borderId="0" xfId="1" applyNumberFormat="1" applyAlignment="1">
      <alignment horizontal="right"/>
    </xf>
    <xf numFmtId="4" fontId="18" fillId="0" borderId="0" xfId="1" applyNumberFormat="1" applyFont="1" applyAlignment="1">
      <alignment horizontal="right"/>
    </xf>
    <xf numFmtId="0" fontId="5" fillId="0" borderId="0" xfId="2" applyFont="1"/>
    <xf numFmtId="164" fontId="3" fillId="0" borderId="0" xfId="2" applyNumberFormat="1"/>
    <xf numFmtId="4" fontId="18" fillId="0" borderId="0" xfId="1" applyNumberFormat="1" applyFont="1"/>
    <xf numFmtId="4" fontId="21" fillId="0" borderId="0" xfId="1" applyNumberFormat="1" applyFont="1"/>
    <xf numFmtId="0" fontId="3" fillId="2" borderId="0" xfId="2" applyFill="1"/>
    <xf numFmtId="0" fontId="8" fillId="3" borderId="4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18" fillId="2" borderId="58" xfId="2" applyFont="1" applyFill="1" applyBorder="1"/>
    <xf numFmtId="0" fontId="13" fillId="2" borderId="1" xfId="1" applyFont="1" applyFill="1" applyBorder="1" applyAlignment="1">
      <alignment horizontal="center"/>
    </xf>
    <xf numFmtId="0" fontId="3" fillId="2" borderId="2" xfId="1" applyFill="1" applyBorder="1"/>
    <xf numFmtId="0" fontId="4" fillId="2" borderId="53" xfId="1" applyFont="1" applyFill="1" applyBorder="1" applyAlignment="1">
      <alignment horizontal="right" indent="1"/>
    </xf>
    <xf numFmtId="164" fontId="4" fillId="0" borderId="53" xfId="1" applyNumberFormat="1" applyFont="1" applyBorder="1" applyAlignment="1">
      <alignment horizontal="right" indent="1"/>
    </xf>
    <xf numFmtId="4" fontId="3" fillId="2" borderId="41" xfId="1" applyNumberFormat="1" applyFill="1" applyBorder="1" applyAlignment="1">
      <alignment horizontal="right" indent="1"/>
    </xf>
    <xf numFmtId="3" fontId="10" fillId="2" borderId="33" xfId="1" applyNumberFormat="1" applyFont="1" applyFill="1" applyBorder="1" applyAlignment="1">
      <alignment horizontal="right" indent="1"/>
    </xf>
    <xf numFmtId="3" fontId="10" fillId="2" borderId="22" xfId="1" applyNumberFormat="1" applyFont="1" applyFill="1" applyBorder="1" applyAlignment="1">
      <alignment horizontal="right" indent="1"/>
    </xf>
    <xf numFmtId="3" fontId="3" fillId="2" borderId="18" xfId="1" applyNumberFormat="1" applyFill="1" applyBorder="1" applyAlignment="1">
      <alignment horizontal="right" indent="1"/>
    </xf>
    <xf numFmtId="3" fontId="3" fillId="0" borderId="44" xfId="1" applyNumberFormat="1" applyBorder="1" applyAlignment="1">
      <alignment horizontal="right" indent="1"/>
    </xf>
    <xf numFmtId="164" fontId="3" fillId="0" borderId="41" xfId="2" applyNumberFormat="1" applyBorder="1" applyAlignment="1">
      <alignment horizontal="right" indent="1"/>
    </xf>
    <xf numFmtId="4" fontId="3" fillId="0" borderId="19" xfId="1" applyNumberFormat="1" applyBorder="1" applyAlignment="1">
      <alignment horizontal="right" indent="1"/>
    </xf>
    <xf numFmtId="4" fontId="3" fillId="0" borderId="20" xfId="1" applyNumberFormat="1" applyBorder="1" applyAlignment="1">
      <alignment horizontal="right" indent="1"/>
    </xf>
    <xf numFmtId="0" fontId="8" fillId="4" borderId="47" xfId="2" applyFont="1" applyFill="1" applyBorder="1"/>
    <xf numFmtId="0" fontId="5" fillId="4" borderId="48" xfId="2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0" fontId="21" fillId="4" borderId="49" xfId="2" applyFont="1" applyFill="1" applyBorder="1"/>
    <xf numFmtId="0" fontId="5" fillId="4" borderId="50" xfId="2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/>
    </xf>
    <xf numFmtId="0" fontId="5" fillId="4" borderId="8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/>
    </xf>
    <xf numFmtId="0" fontId="5" fillId="4" borderId="42" xfId="2" applyFont="1" applyFill="1" applyBorder="1" applyAlignment="1">
      <alignment horizontal="center"/>
    </xf>
    <xf numFmtId="0" fontId="5" fillId="4" borderId="51" xfId="2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14" fontId="5" fillId="4" borderId="10" xfId="1" applyNumberFormat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21" fillId="5" borderId="52" xfId="2" applyFont="1" applyFill="1" applyBorder="1"/>
    <xf numFmtId="164" fontId="10" fillId="5" borderId="53" xfId="2" applyNumberFormat="1" applyFont="1" applyFill="1" applyBorder="1" applyAlignment="1">
      <alignment horizontal="right" indent="1"/>
    </xf>
    <xf numFmtId="164" fontId="10" fillId="5" borderId="14" xfId="2" applyNumberFormat="1" applyFont="1" applyFill="1" applyBorder="1" applyAlignment="1">
      <alignment horizontal="right" indent="1"/>
    </xf>
    <xf numFmtId="3" fontId="10" fillId="5" borderId="14" xfId="2" applyNumberFormat="1" applyFont="1" applyFill="1" applyBorder="1" applyAlignment="1">
      <alignment horizontal="right" indent="1"/>
    </xf>
    <xf numFmtId="4" fontId="10" fillId="5" borderId="4" xfId="1" applyNumberFormat="1" applyFont="1" applyFill="1" applyBorder="1" applyAlignment="1">
      <alignment horizontal="right" indent="1"/>
    </xf>
    <xf numFmtId="4" fontId="10" fillId="5" borderId="5" xfId="1" applyNumberFormat="1" applyFont="1" applyFill="1" applyBorder="1" applyAlignment="1">
      <alignment horizontal="right" indent="1"/>
    </xf>
    <xf numFmtId="3" fontId="3" fillId="2" borderId="41" xfId="2" applyNumberFormat="1" applyFill="1" applyBorder="1" applyAlignment="1">
      <alignment horizontal="right" indent="1"/>
    </xf>
    <xf numFmtId="0" fontId="21" fillId="5" borderId="40" xfId="2" applyFont="1" applyFill="1" applyBorder="1"/>
    <xf numFmtId="164" fontId="10" fillId="5" borderId="13" xfId="2" applyNumberFormat="1" applyFont="1" applyFill="1" applyBorder="1" applyAlignment="1">
      <alignment horizontal="right" indent="1"/>
    </xf>
    <xf numFmtId="164" fontId="10" fillId="5" borderId="41" xfId="2" applyNumberFormat="1" applyFont="1" applyFill="1" applyBorder="1" applyAlignment="1">
      <alignment horizontal="right" indent="1"/>
    </xf>
    <xf numFmtId="3" fontId="10" fillId="5" borderId="13" xfId="2" applyNumberFormat="1" applyFont="1" applyFill="1" applyBorder="1" applyAlignment="1">
      <alignment horizontal="right" indent="1"/>
    </xf>
    <xf numFmtId="4" fontId="10" fillId="5" borderId="19" xfId="1" applyNumberFormat="1" applyFont="1" applyFill="1" applyBorder="1" applyAlignment="1">
      <alignment horizontal="right" indent="1"/>
    </xf>
    <xf numFmtId="4" fontId="10" fillId="5" borderId="20" xfId="1" applyNumberFormat="1" applyFont="1" applyFill="1" applyBorder="1" applyAlignment="1">
      <alignment horizontal="right" indent="1"/>
    </xf>
    <xf numFmtId="3" fontId="3" fillId="0" borderId="13" xfId="2" applyNumberFormat="1" applyBorder="1" applyAlignment="1">
      <alignment horizontal="right" indent="1"/>
    </xf>
    <xf numFmtId="0" fontId="21" fillId="5" borderId="17" xfId="2" applyFont="1" applyFill="1" applyBorder="1"/>
    <xf numFmtId="164" fontId="3" fillId="2" borderId="18" xfId="2" applyNumberFormat="1" applyFill="1" applyBorder="1" applyAlignment="1">
      <alignment horizontal="right" indent="1"/>
    </xf>
    <xf numFmtId="164" fontId="3" fillId="0" borderId="19" xfId="2" applyNumberFormat="1" applyBorder="1" applyAlignment="1">
      <alignment horizontal="right" indent="1"/>
    </xf>
    <xf numFmtId="3" fontId="3" fillId="0" borderId="18" xfId="2" applyNumberFormat="1" applyBorder="1" applyAlignment="1">
      <alignment horizontal="right" indent="1"/>
    </xf>
    <xf numFmtId="164" fontId="10" fillId="5" borderId="18" xfId="2" applyNumberFormat="1" applyFont="1" applyFill="1" applyBorder="1" applyAlignment="1">
      <alignment horizontal="right" indent="1"/>
    </xf>
    <xf numFmtId="3" fontId="10" fillId="5" borderId="18" xfId="2" applyNumberFormat="1" applyFont="1" applyFill="1" applyBorder="1" applyAlignment="1">
      <alignment horizontal="right" indent="1"/>
    </xf>
    <xf numFmtId="164" fontId="3" fillId="2" borderId="0" xfId="2" applyNumberFormat="1" applyFill="1" applyAlignment="1">
      <alignment horizontal="right" indent="1"/>
    </xf>
    <xf numFmtId="164" fontId="3" fillId="2" borderId="23" xfId="2" applyNumberFormat="1" applyFill="1" applyBorder="1" applyAlignment="1">
      <alignment horizontal="right" indent="1"/>
    </xf>
    <xf numFmtId="3" fontId="3" fillId="2" borderId="0" xfId="2" applyNumberFormat="1" applyFill="1" applyAlignment="1">
      <alignment horizontal="right" indent="1"/>
    </xf>
    <xf numFmtId="4" fontId="3" fillId="2" borderId="23" xfId="1" applyNumberFormat="1" applyFill="1" applyBorder="1" applyAlignment="1">
      <alignment horizontal="right" indent="1"/>
    </xf>
    <xf numFmtId="4" fontId="3" fillId="2" borderId="64" xfId="1" applyNumberFormat="1" applyFill="1" applyBorder="1" applyAlignment="1">
      <alignment horizontal="right" indent="1"/>
    </xf>
    <xf numFmtId="3" fontId="3" fillId="2" borderId="63" xfId="2" applyNumberFormat="1" applyFill="1" applyBorder="1" applyAlignment="1">
      <alignment horizontal="right" indent="1"/>
    </xf>
    <xf numFmtId="4" fontId="3" fillId="2" borderId="65" xfId="1" applyNumberFormat="1" applyFill="1" applyBorder="1" applyAlignment="1">
      <alignment horizontal="right" indent="1"/>
    </xf>
    <xf numFmtId="164" fontId="3" fillId="2" borderId="7" xfId="2" applyNumberFormat="1" applyFill="1" applyBorder="1" applyAlignment="1">
      <alignment horizontal="right" indent="1"/>
    </xf>
    <xf numFmtId="164" fontId="3" fillId="2" borderId="8" xfId="2" applyNumberFormat="1" applyFill="1" applyBorder="1" applyAlignment="1">
      <alignment horizontal="right" indent="1"/>
    </xf>
    <xf numFmtId="4" fontId="3" fillId="2" borderId="66" xfId="1" applyNumberFormat="1" applyFill="1" applyBorder="1" applyAlignment="1">
      <alignment horizontal="right" indent="1"/>
    </xf>
    <xf numFmtId="164" fontId="3" fillId="2" borderId="57" xfId="2" applyNumberFormat="1" applyFill="1" applyBorder="1" applyAlignment="1">
      <alignment horizontal="right" indent="1"/>
    </xf>
    <xf numFmtId="3" fontId="3" fillId="2" borderId="67" xfId="2" applyNumberFormat="1" applyFill="1" applyBorder="1" applyAlignment="1">
      <alignment horizontal="right" indent="1"/>
    </xf>
    <xf numFmtId="164" fontId="3" fillId="2" borderId="13" xfId="2" applyNumberFormat="1" applyFill="1" applyBorder="1" applyAlignment="1">
      <alignment horizontal="right" indent="1"/>
    </xf>
    <xf numFmtId="3" fontId="3" fillId="2" borderId="23" xfId="2" applyNumberFormat="1" applyFill="1" applyBorder="1" applyAlignment="1">
      <alignment horizontal="right" indent="1"/>
    </xf>
    <xf numFmtId="4" fontId="3" fillId="2" borderId="9" xfId="1" applyNumberFormat="1" applyFill="1" applyBorder="1" applyAlignment="1">
      <alignment horizontal="right" indent="1"/>
    </xf>
    <xf numFmtId="4" fontId="3" fillId="2" borderId="37" xfId="1" applyNumberFormat="1" applyFill="1" applyBorder="1" applyAlignment="1">
      <alignment horizontal="right" indent="1"/>
    </xf>
    <xf numFmtId="3" fontId="3" fillId="2" borderId="19" xfId="2" applyNumberFormat="1" applyFill="1" applyBorder="1" applyAlignment="1">
      <alignment horizontal="right" indent="1"/>
    </xf>
    <xf numFmtId="164" fontId="3" fillId="2" borderId="19" xfId="2" applyNumberFormat="1" applyFill="1" applyBorder="1" applyAlignment="1">
      <alignment horizontal="right" indent="1"/>
    </xf>
    <xf numFmtId="3" fontId="3" fillId="2" borderId="54" xfId="2" applyNumberFormat="1" applyFill="1" applyBorder="1" applyAlignment="1">
      <alignment horizontal="right" indent="1"/>
    </xf>
    <xf numFmtId="164" fontId="3" fillId="2" borderId="36" xfId="2" applyNumberFormat="1" applyFill="1" applyBorder="1" applyAlignment="1">
      <alignment horizontal="right" indent="1"/>
    </xf>
    <xf numFmtId="164" fontId="3" fillId="2" borderId="11" xfId="2" applyNumberFormat="1" applyFill="1" applyBorder="1" applyAlignment="1">
      <alignment horizontal="right" indent="1"/>
    </xf>
    <xf numFmtId="3" fontId="3" fillId="2" borderId="36" xfId="2" applyNumberFormat="1" applyFill="1" applyBorder="1" applyAlignment="1">
      <alignment horizontal="right" indent="1"/>
    </xf>
    <xf numFmtId="3" fontId="3" fillId="2" borderId="37" xfId="1" applyNumberFormat="1" applyFill="1" applyBorder="1" applyAlignment="1">
      <alignment horizontal="right" indent="1"/>
    </xf>
    <xf numFmtId="0" fontId="21" fillId="4" borderId="59" xfId="2" applyFont="1" applyFill="1" applyBorder="1"/>
    <xf numFmtId="164" fontId="10" fillId="4" borderId="60" xfId="2" applyNumberFormat="1" applyFont="1" applyFill="1" applyBorder="1" applyAlignment="1">
      <alignment horizontal="right" indent="1"/>
    </xf>
    <xf numFmtId="3" fontId="10" fillId="4" borderId="60" xfId="2" applyNumberFormat="1" applyFont="1" applyFill="1" applyBorder="1" applyAlignment="1">
      <alignment horizontal="right" indent="1"/>
    </xf>
    <xf numFmtId="4" fontId="10" fillId="4" borderId="61" xfId="1" applyNumberFormat="1" applyFont="1" applyFill="1" applyBorder="1" applyAlignment="1">
      <alignment horizontal="right" indent="1"/>
    </xf>
    <xf numFmtId="4" fontId="10" fillId="4" borderId="62" xfId="1" applyNumberFormat="1" applyFont="1" applyFill="1" applyBorder="1" applyAlignment="1">
      <alignment horizontal="right" indent="1"/>
    </xf>
    <xf numFmtId="3" fontId="24" fillId="0" borderId="0" xfId="2" applyNumberFormat="1" applyFont="1" applyAlignment="1">
      <alignment horizontal="right" indent="1"/>
    </xf>
    <xf numFmtId="43" fontId="18" fillId="0" borderId="0" xfId="3" applyFont="1" applyFill="1" applyBorder="1"/>
    <xf numFmtId="0" fontId="22" fillId="0" borderId="0" xfId="2" applyFont="1"/>
    <xf numFmtId="168" fontId="22" fillId="0" borderId="0" xfId="2" applyNumberFormat="1" applyFont="1"/>
    <xf numFmtId="169" fontId="3" fillId="0" borderId="0" xfId="2" applyNumberFormat="1" applyAlignment="1">
      <alignment horizontal="right" indent="1"/>
    </xf>
    <xf numFmtId="167" fontId="22" fillId="0" borderId="0" xfId="3" applyNumberFormat="1" applyFont="1" applyFill="1" applyBorder="1"/>
    <xf numFmtId="4" fontId="22" fillId="0" borderId="0" xfId="1" applyNumberFormat="1" applyFont="1" applyAlignment="1">
      <alignment horizontal="right" indent="1"/>
    </xf>
    <xf numFmtId="0" fontId="3" fillId="3" borderId="1" xfId="1" applyFill="1" applyBorder="1"/>
    <xf numFmtId="0" fontId="3" fillId="3" borderId="2" xfId="1" applyFill="1" applyBorder="1"/>
    <xf numFmtId="0" fontId="8" fillId="3" borderId="3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10" fillId="3" borderId="6" xfId="1" applyFont="1" applyFill="1" applyBorder="1" applyAlignment="1">
      <alignment horizontal="left"/>
    </xf>
    <xf numFmtId="0" fontId="11" fillId="3" borderId="6" xfId="1" applyFont="1" applyFill="1" applyBorder="1"/>
    <xf numFmtId="0" fontId="8" fillId="3" borderId="7" xfId="1" applyFont="1" applyFill="1" applyBorder="1" applyAlignment="1">
      <alignment horizontal="center"/>
    </xf>
    <xf numFmtId="14" fontId="5" fillId="3" borderId="8" xfId="1" applyNumberFormat="1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3" fillId="3" borderId="0" xfId="1" applyFill="1"/>
    <xf numFmtId="0" fontId="8" fillId="3" borderId="8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8" fillId="3" borderId="9" xfId="1" applyFont="1" applyFill="1" applyBorder="1" applyAlignment="1">
      <alignment horizontal="center"/>
    </xf>
    <xf numFmtId="164" fontId="5" fillId="0" borderId="19" xfId="1" applyNumberFormat="1" applyFont="1" applyBorder="1"/>
    <xf numFmtId="3" fontId="5" fillId="0" borderId="19" xfId="1" applyNumberFormat="1" applyFont="1" applyBorder="1"/>
    <xf numFmtId="49" fontId="3" fillId="6" borderId="17" xfId="1" applyNumberFormat="1" applyFill="1" applyBorder="1" applyAlignment="1">
      <alignment horizontal="center"/>
    </xf>
    <xf numFmtId="0" fontId="3" fillId="6" borderId="18" xfId="1" applyFill="1" applyBorder="1"/>
    <xf numFmtId="164" fontId="3" fillId="6" borderId="19" xfId="1" applyNumberFormat="1" applyFill="1" applyBorder="1"/>
    <xf numFmtId="3" fontId="3" fillId="6" borderId="19" xfId="1" applyNumberFormat="1" applyFill="1" applyBorder="1"/>
    <xf numFmtId="4" fontId="3" fillId="6" borderId="19" xfId="1" applyNumberFormat="1" applyFill="1" applyBorder="1" applyAlignment="1">
      <alignment horizontal="right" indent="1"/>
    </xf>
    <xf numFmtId="4" fontId="3" fillId="6" borderId="20" xfId="1" applyNumberFormat="1" applyFill="1" applyBorder="1" applyAlignment="1">
      <alignment horizontal="right" indent="1"/>
    </xf>
    <xf numFmtId="49" fontId="3" fillId="7" borderId="17" xfId="1" applyNumberFormat="1" applyFill="1" applyBorder="1" applyAlignment="1">
      <alignment horizontal="center"/>
    </xf>
    <xf numFmtId="0" fontId="3" fillId="7" borderId="18" xfId="1" applyFill="1" applyBorder="1"/>
    <xf numFmtId="164" fontId="3" fillId="8" borderId="19" xfId="1" applyNumberFormat="1" applyFill="1" applyBorder="1"/>
    <xf numFmtId="3" fontId="3" fillId="8" borderId="19" xfId="1" applyNumberFormat="1" applyFill="1" applyBorder="1"/>
    <xf numFmtId="4" fontId="3" fillId="8" borderId="19" xfId="1" applyNumberFormat="1" applyFill="1" applyBorder="1" applyAlignment="1">
      <alignment horizontal="right" indent="1"/>
    </xf>
    <xf numFmtId="4" fontId="3" fillId="8" borderId="20" xfId="1" applyNumberFormat="1" applyFill="1" applyBorder="1" applyAlignment="1">
      <alignment horizontal="right" indent="1"/>
    </xf>
    <xf numFmtId="49" fontId="3" fillId="7" borderId="21" xfId="1" applyNumberFormat="1" applyFill="1" applyBorder="1" applyAlignment="1">
      <alignment horizontal="center"/>
    </xf>
    <xf numFmtId="0" fontId="3" fillId="7" borderId="22" xfId="1" applyFill="1" applyBorder="1"/>
    <xf numFmtId="164" fontId="3" fillId="8" borderId="30" xfId="1" applyNumberFormat="1" applyFill="1" applyBorder="1"/>
    <xf numFmtId="3" fontId="3" fillId="8" borderId="30" xfId="1" applyNumberFormat="1" applyFill="1" applyBorder="1"/>
    <xf numFmtId="0" fontId="17" fillId="6" borderId="24" xfId="1" applyFont="1" applyFill="1" applyBorder="1" applyAlignment="1">
      <alignment horizontal="center"/>
    </xf>
    <xf numFmtId="0" fontId="10" fillId="6" borderId="25" xfId="1" applyFont="1" applyFill="1" applyBorder="1"/>
    <xf numFmtId="164" fontId="10" fillId="6" borderId="13" xfId="1" applyNumberFormat="1" applyFont="1" applyFill="1" applyBorder="1" applyAlignment="1">
      <alignment horizontal="right" indent="1"/>
    </xf>
    <xf numFmtId="3" fontId="10" fillId="6" borderId="13" xfId="1" applyNumberFormat="1" applyFont="1" applyFill="1" applyBorder="1" applyAlignment="1">
      <alignment horizontal="right" indent="1"/>
    </xf>
    <xf numFmtId="4" fontId="10" fillId="6" borderId="26" xfId="1" applyNumberFormat="1" applyFont="1" applyFill="1" applyBorder="1" applyAlignment="1">
      <alignment horizontal="right" indent="1"/>
    </xf>
    <xf numFmtId="4" fontId="10" fillId="6" borderId="27" xfId="1" applyNumberFormat="1" applyFont="1" applyFill="1" applyBorder="1" applyAlignment="1">
      <alignment horizontal="right" indent="1"/>
    </xf>
    <xf numFmtId="0" fontId="17" fillId="8" borderId="28" xfId="1" applyFont="1" applyFill="1" applyBorder="1" applyAlignment="1">
      <alignment horizontal="center"/>
    </xf>
    <xf numFmtId="0" fontId="10" fillId="8" borderId="29" xfId="1" applyFont="1" applyFill="1" applyBorder="1"/>
    <xf numFmtId="164" fontId="10" fillId="8" borderId="29" xfId="1" applyNumberFormat="1" applyFont="1" applyFill="1" applyBorder="1" applyAlignment="1">
      <alignment horizontal="right" indent="1"/>
    </xf>
    <xf numFmtId="3" fontId="10" fillId="8" borderId="29" xfId="1" applyNumberFormat="1" applyFont="1" applyFill="1" applyBorder="1" applyAlignment="1">
      <alignment horizontal="right" indent="1"/>
    </xf>
    <xf numFmtId="4" fontId="10" fillId="8" borderId="30" xfId="1" applyNumberFormat="1" applyFont="1" applyFill="1" applyBorder="1" applyAlignment="1">
      <alignment horizontal="right" indent="1"/>
    </xf>
    <xf numFmtId="4" fontId="10" fillId="8" borderId="31" xfId="1" applyNumberFormat="1" applyFont="1" applyFill="1" applyBorder="1" applyAlignment="1">
      <alignment horizontal="right" indent="1"/>
    </xf>
    <xf numFmtId="4" fontId="10" fillId="2" borderId="29" xfId="1" applyNumberFormat="1" applyFont="1" applyFill="1" applyBorder="1" applyAlignment="1">
      <alignment horizontal="right" indent="1"/>
    </xf>
    <xf numFmtId="3" fontId="10" fillId="2" borderId="29" xfId="1" applyNumberFormat="1" applyFont="1" applyFill="1" applyBorder="1" applyAlignment="1">
      <alignment horizontal="right" indent="1"/>
    </xf>
    <xf numFmtId="0" fontId="10" fillId="3" borderId="17" xfId="1" applyFont="1" applyFill="1" applyBorder="1" applyAlignment="1">
      <alignment horizontal="center"/>
    </xf>
    <xf numFmtId="0" fontId="10" fillId="3" borderId="36" xfId="1" applyFont="1" applyFill="1" applyBorder="1"/>
    <xf numFmtId="164" fontId="10" fillId="3" borderId="25" xfId="1" applyNumberFormat="1" applyFont="1" applyFill="1" applyBorder="1" applyAlignment="1">
      <alignment horizontal="right" indent="1"/>
    </xf>
    <xf numFmtId="3" fontId="10" fillId="3" borderId="25" xfId="1" applyNumberFormat="1" applyFont="1" applyFill="1" applyBorder="1" applyAlignment="1">
      <alignment horizontal="right" indent="1"/>
    </xf>
    <xf numFmtId="4" fontId="10" fillId="3" borderId="26" xfId="1" applyNumberFormat="1" applyFont="1" applyFill="1" applyBorder="1" applyAlignment="1">
      <alignment horizontal="right" indent="1"/>
    </xf>
    <xf numFmtId="4" fontId="10" fillId="3" borderId="27" xfId="1" applyNumberFormat="1" applyFont="1" applyFill="1" applyBorder="1" applyAlignment="1">
      <alignment horizontal="right" indent="1"/>
    </xf>
    <xf numFmtId="164" fontId="3" fillId="2" borderId="18" xfId="1" applyNumberFormat="1" applyFill="1" applyBorder="1" applyAlignment="1">
      <alignment horizontal="right" indent="1"/>
    </xf>
    <xf numFmtId="3" fontId="3" fillId="3" borderId="19" xfId="1" applyNumberFormat="1" applyFill="1" applyBorder="1" applyAlignment="1">
      <alignment horizontal="right" indent="1"/>
    </xf>
    <xf numFmtId="3" fontId="3" fillId="3" borderId="44" xfId="1" applyNumberFormat="1" applyFill="1" applyBorder="1" applyAlignment="1">
      <alignment horizontal="right" indent="1"/>
    </xf>
    <xf numFmtId="0" fontId="23" fillId="0" borderId="0" xfId="2" applyFont="1"/>
    <xf numFmtId="3" fontId="23" fillId="0" borderId="0" xfId="2" applyNumberFormat="1" applyFont="1"/>
    <xf numFmtId="4" fontId="3" fillId="0" borderId="0" xfId="1" applyNumberFormat="1" applyAlignment="1">
      <alignment horizontal="right" indent="1"/>
    </xf>
    <xf numFmtId="4" fontId="3" fillId="0" borderId="0" xfId="2" applyNumberFormat="1"/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2" applyAlignment="1">
      <alignment horizontal="left"/>
    </xf>
    <xf numFmtId="0" fontId="3" fillId="0" borderId="63" xfId="2" applyBorder="1" applyAlignment="1">
      <alignment horizontal="left"/>
    </xf>
    <xf numFmtId="3" fontId="3" fillId="2" borderId="23" xfId="1" applyNumberFormat="1" applyFill="1" applyBorder="1" applyAlignment="1">
      <alignment horizontal="right" vertical="center" indent="1"/>
    </xf>
    <xf numFmtId="0" fontId="0" fillId="0" borderId="41" xfId="0" applyBorder="1" applyAlignment="1">
      <alignment horizontal="right" vertical="center" indent="1"/>
    </xf>
    <xf numFmtId="0" fontId="0" fillId="2" borderId="41" xfId="0" applyFill="1" applyBorder="1" applyAlignment="1">
      <alignment horizontal="right" vertical="center" indent="1"/>
    </xf>
    <xf numFmtId="0" fontId="1" fillId="0" borderId="41" xfId="0" applyFont="1" applyBorder="1" applyAlignment="1">
      <alignment horizontal="right" vertical="center" indent="1"/>
    </xf>
    <xf numFmtId="3" fontId="3" fillId="2" borderId="39" xfId="1" applyNumberFormat="1" applyFill="1" applyBorder="1" applyAlignment="1">
      <alignment horizontal="right" vertical="center" indent="1"/>
    </xf>
    <xf numFmtId="0" fontId="1" fillId="0" borderId="37" xfId="0" applyFont="1" applyBorder="1" applyAlignment="1">
      <alignment horizontal="right" vertical="center" indent="1"/>
    </xf>
  </cellXfs>
  <cellStyles count="4">
    <cellStyle name="Čárka 2" xfId="3" xr:uid="{70102B73-F0AD-4E39-A910-67FED1683EC6}"/>
    <cellStyle name="Normální" xfId="0" builtinId="0"/>
    <cellStyle name="normální 2" xfId="1" xr:uid="{2A59A116-FD57-4B27-83B9-5581D556ADD0}"/>
    <cellStyle name="normální_Konečný návrh 2011  příjmy a výdaje" xfId="2" xr:uid="{E2BF41DE-6052-403D-89F3-939EDB978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2020.xlsx" TargetMode="External"/><Relationship Id="rId2" Type="http://schemas.openxmlformats.org/officeDocument/2006/relationships/externalLinkPath" Target="file:///\\server08\ROZPOCET\P&#345;&#237;jmy%20a%20v&#253;daje\2020.xlsx" TargetMode="External"/><Relationship Id="rId1" Type="http://schemas.openxmlformats.org/officeDocument/2006/relationships/externalLinkPath" Target="/P&#345;&#237;jmy%20a%20v&#253;daje/202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P&#345;&#237;jmy%20a%20v&#253;daje%202026.xlsx" TargetMode="External"/><Relationship Id="rId2" Type="http://schemas.openxmlformats.org/officeDocument/2006/relationships/externalLinkPath" Target="file:///\\server08\ROZPOCET\P&#345;&#237;jmy%20a%20v&#253;daje\P&#345;&#237;jmy%20a%20v&#253;daje%202026.xlsx" TargetMode="External"/><Relationship Id="rId1" Type="http://schemas.openxmlformats.org/officeDocument/2006/relationships/externalLinkPath" Target="/P&#345;&#237;jmy%20a%20v&#253;daje/P&#345;&#237;jmy%20a%20v&#253;daj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0.6.2026"/>
      <sheetName val="Výdaje k 30.6.2026"/>
      <sheetName val="Příjmy k 31.5.2026"/>
      <sheetName val="Výdaje k 31.5.2026"/>
      <sheetName val="Příjmy k 30.4.2026"/>
      <sheetName val="Výdaje k 30.4.2026"/>
      <sheetName val="Příjmy k 31.3.2026"/>
      <sheetName val="Výdaje k 31.3.2026"/>
    </sheetNames>
    <sheetDataSet>
      <sheetData sheetId="0">
        <row r="39">
          <cell r="C39">
            <v>1497008.3</v>
          </cell>
          <cell r="D39">
            <v>1708900.1</v>
          </cell>
          <cell r="E39">
            <v>900869</v>
          </cell>
        </row>
      </sheetData>
      <sheetData sheetId="1">
        <row r="38">
          <cell r="D38">
            <v>1497008.3</v>
          </cell>
          <cell r="E38">
            <v>2435023.2999999998</v>
          </cell>
          <cell r="F38">
            <v>816672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E8B6-8620-465E-ADDA-E22590E1E56C}">
  <dimension ref="A1:N84"/>
  <sheetViews>
    <sheetView tabSelected="1" zoomScale="115" zoomScaleNormal="115" workbookViewId="0">
      <selection activeCell="E1" sqref="E1:H1"/>
    </sheetView>
  </sheetViews>
  <sheetFormatPr defaultColWidth="9.140625" defaultRowHeight="12.75" x14ac:dyDescent="0.2"/>
  <cols>
    <col min="1" max="1" width="2" style="42" customWidth="1"/>
    <col min="2" max="2" width="70.28515625" style="42" customWidth="1"/>
    <col min="3" max="3" width="14.140625" style="42" customWidth="1"/>
    <col min="4" max="4" width="14.28515625" style="42" customWidth="1"/>
    <col min="5" max="5" width="14.28515625" style="71" customWidth="1"/>
    <col min="6" max="6" width="12.7109375" style="42" customWidth="1"/>
    <col min="7" max="7" width="12.5703125" style="42" customWidth="1"/>
    <col min="8" max="8" width="15.5703125" style="42" customWidth="1"/>
    <col min="9" max="9" width="10.28515625" style="41" bestFit="1" customWidth="1"/>
    <col min="10" max="10" width="11.85546875" style="41" bestFit="1" customWidth="1"/>
    <col min="11" max="11" width="14.42578125" style="41" customWidth="1"/>
    <col min="12" max="12" width="11.85546875" style="42" customWidth="1"/>
    <col min="13" max="13" width="12.140625" style="42" bestFit="1" customWidth="1"/>
    <col min="14" max="14" width="11.5703125" style="42" customWidth="1"/>
    <col min="15" max="16384" width="9.140625" style="42"/>
  </cols>
  <sheetData>
    <row r="1" spans="2:13" ht="15" customHeight="1" x14ac:dyDescent="0.2">
      <c r="E1" s="222" t="s">
        <v>84</v>
      </c>
      <c r="F1" s="222"/>
      <c r="G1" s="222"/>
      <c r="H1" s="222"/>
    </row>
    <row r="2" spans="2:13" ht="15" customHeight="1" x14ac:dyDescent="0.2">
      <c r="E2" s="222" t="s">
        <v>81</v>
      </c>
      <c r="F2" s="222"/>
      <c r="G2" s="222"/>
    </row>
    <row r="3" spans="2:13" ht="15" customHeight="1" x14ac:dyDescent="0.2">
      <c r="E3" s="223" t="s">
        <v>82</v>
      </c>
      <c r="F3" s="223"/>
      <c r="G3" s="223"/>
    </row>
    <row r="4" spans="2:13" ht="15.75" customHeight="1" x14ac:dyDescent="0.25">
      <c r="B4" s="219" t="s">
        <v>83</v>
      </c>
      <c r="C4" s="220"/>
      <c r="D4" s="220"/>
      <c r="E4" s="220"/>
      <c r="F4" s="220"/>
      <c r="G4" s="39"/>
      <c r="H4" s="39"/>
      <c r="I4" s="40"/>
      <c r="J4" s="40"/>
    </row>
    <row r="5" spans="2:13" ht="8.25" customHeight="1" thickBot="1" x14ac:dyDescent="0.25">
      <c r="B5" s="221"/>
      <c r="C5" s="220"/>
      <c r="D5" s="220"/>
      <c r="E5" s="220"/>
      <c r="F5" s="220"/>
      <c r="I5" s="40"/>
      <c r="J5" s="40"/>
    </row>
    <row r="6" spans="2:13" ht="15" customHeight="1" x14ac:dyDescent="0.2">
      <c r="B6" s="89"/>
      <c r="C6" s="90" t="s">
        <v>1</v>
      </c>
      <c r="D6" s="91" t="s">
        <v>45</v>
      </c>
      <c r="E6" s="91" t="s">
        <v>46</v>
      </c>
      <c r="F6" s="92" t="s">
        <v>4</v>
      </c>
      <c r="G6" s="93" t="s">
        <v>4</v>
      </c>
    </row>
    <row r="7" spans="2:13" ht="15" customHeight="1" x14ac:dyDescent="0.25">
      <c r="B7" s="94" t="s">
        <v>47</v>
      </c>
      <c r="C7" s="95" t="s">
        <v>6</v>
      </c>
      <c r="D7" s="96" t="s">
        <v>6</v>
      </c>
      <c r="E7" s="96" t="s">
        <v>48</v>
      </c>
      <c r="F7" s="97" t="s">
        <v>8</v>
      </c>
      <c r="G7" s="98" t="s">
        <v>8</v>
      </c>
      <c r="H7" s="43"/>
      <c r="I7" s="54"/>
    </row>
    <row r="8" spans="2:13" ht="15" customHeight="1" thickBot="1" x14ac:dyDescent="0.25">
      <c r="B8" s="99"/>
      <c r="C8" s="100" t="s">
        <v>79</v>
      </c>
      <c r="D8" s="101" t="s">
        <v>79</v>
      </c>
      <c r="E8" s="102">
        <v>46203</v>
      </c>
      <c r="F8" s="103" t="s">
        <v>9</v>
      </c>
      <c r="G8" s="104" t="s">
        <v>10</v>
      </c>
      <c r="H8" s="43"/>
      <c r="I8" s="54"/>
    </row>
    <row r="9" spans="2:13" s="45" customFormat="1" ht="14.1" customHeight="1" x14ac:dyDescent="0.25">
      <c r="B9" s="105" t="s">
        <v>49</v>
      </c>
      <c r="C9" s="106">
        <f>SUM(C10:C15)</f>
        <v>248200</v>
      </c>
      <c r="D9" s="107">
        <f>SUM(D10:D15)</f>
        <v>248200</v>
      </c>
      <c r="E9" s="108">
        <f>SUM(E10:E15)</f>
        <v>33224</v>
      </c>
      <c r="F9" s="109">
        <f>E9/C9*100</f>
        <v>13.38597904915391</v>
      </c>
      <c r="G9" s="110">
        <f>E9/D9*100</f>
        <v>13.38597904915391</v>
      </c>
      <c r="H9" s="153"/>
      <c r="I9" s="154"/>
      <c r="J9" s="53"/>
      <c r="K9" s="53"/>
    </row>
    <row r="10" spans="2:13" s="45" customFormat="1" ht="12" customHeight="1" x14ac:dyDescent="0.2">
      <c r="B10" s="46" t="s">
        <v>50</v>
      </c>
      <c r="C10" s="47">
        <v>14000</v>
      </c>
      <c r="D10" s="47">
        <v>14000</v>
      </c>
      <c r="E10" s="111">
        <v>8339</v>
      </c>
      <c r="F10" s="26">
        <f t="shared" ref="F10:F20" si="0">E10/C10*100</f>
        <v>59.564285714285717</v>
      </c>
      <c r="G10" s="27">
        <f t="shared" ref="G10:G33" si="1">E10/D10*100</f>
        <v>59.564285714285717</v>
      </c>
      <c r="H10" s="50"/>
      <c r="I10" s="44"/>
      <c r="J10" s="53"/>
      <c r="K10" s="53"/>
    </row>
    <row r="11" spans="2:13" s="45" customFormat="1" ht="12" customHeight="1" x14ac:dyDescent="0.2">
      <c r="B11" s="48" t="s">
        <v>51</v>
      </c>
      <c r="C11" s="47">
        <v>2700</v>
      </c>
      <c r="D11" s="47">
        <v>2700</v>
      </c>
      <c r="E11" s="111">
        <v>1925</v>
      </c>
      <c r="F11" s="26">
        <f t="shared" si="0"/>
        <v>71.296296296296291</v>
      </c>
      <c r="G11" s="27">
        <f t="shared" si="1"/>
        <v>71.296296296296291</v>
      </c>
      <c r="H11" s="50"/>
      <c r="I11" s="44"/>
      <c r="J11" s="53"/>
      <c r="K11" s="53"/>
    </row>
    <row r="12" spans="2:13" s="45" customFormat="1" ht="12" customHeight="1" x14ac:dyDescent="0.2">
      <c r="B12" s="48" t="s">
        <v>52</v>
      </c>
      <c r="C12" s="47">
        <v>9000</v>
      </c>
      <c r="D12" s="47">
        <v>9000</v>
      </c>
      <c r="E12" s="111">
        <v>5111</v>
      </c>
      <c r="F12" s="26">
        <f t="shared" si="0"/>
        <v>56.788888888888891</v>
      </c>
      <c r="G12" s="27">
        <f t="shared" si="1"/>
        <v>56.788888888888891</v>
      </c>
      <c r="H12" s="50"/>
      <c r="I12" s="44"/>
      <c r="J12" s="53"/>
      <c r="K12" s="53"/>
    </row>
    <row r="13" spans="2:13" s="45" customFormat="1" ht="12" customHeight="1" x14ac:dyDescent="0.2">
      <c r="B13" s="48" t="s">
        <v>53</v>
      </c>
      <c r="C13" s="47">
        <v>20000</v>
      </c>
      <c r="D13" s="47">
        <v>20000</v>
      </c>
      <c r="E13" s="111">
        <v>11015</v>
      </c>
      <c r="F13" s="26">
        <f t="shared" si="0"/>
        <v>55.074999999999996</v>
      </c>
      <c r="G13" s="27">
        <f t="shared" si="1"/>
        <v>55.074999999999996</v>
      </c>
      <c r="H13" s="50"/>
      <c r="I13" s="44"/>
      <c r="J13" s="53"/>
      <c r="K13" s="53"/>
    </row>
    <row r="14" spans="2:13" s="45" customFormat="1" ht="12" customHeight="1" x14ac:dyDescent="0.2">
      <c r="B14" s="48" t="s">
        <v>54</v>
      </c>
      <c r="C14" s="47">
        <v>2500</v>
      </c>
      <c r="D14" s="47">
        <v>2500</v>
      </c>
      <c r="E14" s="111">
        <v>2667</v>
      </c>
      <c r="F14" s="26">
        <f t="shared" si="0"/>
        <v>106.67999999999999</v>
      </c>
      <c r="G14" s="27">
        <f t="shared" si="1"/>
        <v>106.67999999999999</v>
      </c>
      <c r="H14" s="50"/>
      <c r="I14" s="44"/>
      <c r="J14" s="53"/>
      <c r="K14" s="53"/>
    </row>
    <row r="15" spans="2:13" s="45" customFormat="1" ht="12" customHeight="1" x14ac:dyDescent="0.2">
      <c r="B15" s="48" t="s">
        <v>55</v>
      </c>
      <c r="C15" s="47">
        <v>200000</v>
      </c>
      <c r="D15" s="47">
        <v>200000</v>
      </c>
      <c r="E15" s="111">
        <v>4167</v>
      </c>
      <c r="F15" s="26">
        <f t="shared" si="0"/>
        <v>2.0834999999999999</v>
      </c>
      <c r="G15" s="27">
        <f t="shared" si="1"/>
        <v>2.0834999999999999</v>
      </c>
      <c r="H15" s="50"/>
      <c r="I15" s="44"/>
      <c r="J15" s="53"/>
      <c r="K15" s="53"/>
      <c r="L15" s="155"/>
      <c r="M15" s="155"/>
    </row>
    <row r="16" spans="2:13" s="45" customFormat="1" ht="14.1" customHeight="1" x14ac:dyDescent="0.25">
      <c r="B16" s="112" t="s">
        <v>56</v>
      </c>
      <c r="C16" s="113">
        <f>SUM(C17:C25)</f>
        <v>81100</v>
      </c>
      <c r="D16" s="114">
        <f>SUM(D17:D25)</f>
        <v>89500</v>
      </c>
      <c r="E16" s="115">
        <f>SUM(E17:E25)</f>
        <v>122120</v>
      </c>
      <c r="F16" s="116">
        <f>E16/C16*100</f>
        <v>150.57953144266338</v>
      </c>
      <c r="G16" s="117">
        <f>E16/D16*100</f>
        <v>136.44692737430168</v>
      </c>
      <c r="H16" s="153"/>
      <c r="I16" s="44"/>
      <c r="J16" s="53"/>
      <c r="K16" s="53"/>
      <c r="L16" s="156"/>
      <c r="M16" s="155"/>
    </row>
    <row r="17" spans="2:14" s="45" customFormat="1" ht="12" customHeight="1" x14ac:dyDescent="0.2">
      <c r="B17" s="48" t="s">
        <v>57</v>
      </c>
      <c r="C17" s="47">
        <v>500</v>
      </c>
      <c r="D17" s="86">
        <v>800</v>
      </c>
      <c r="E17" s="118">
        <v>485</v>
      </c>
      <c r="F17" s="26">
        <f t="shared" si="0"/>
        <v>97</v>
      </c>
      <c r="G17" s="27">
        <f t="shared" si="1"/>
        <v>60.624999999999993</v>
      </c>
      <c r="H17" s="50"/>
      <c r="I17" s="44"/>
      <c r="J17" s="53"/>
      <c r="K17" s="53"/>
      <c r="L17" s="155"/>
      <c r="M17" s="155"/>
    </row>
    <row r="18" spans="2:14" s="45" customFormat="1" ht="12" customHeight="1" x14ac:dyDescent="0.2">
      <c r="B18" s="48" t="s">
        <v>58</v>
      </c>
      <c r="C18" s="47">
        <v>2800</v>
      </c>
      <c r="D18" s="86">
        <v>6734.2</v>
      </c>
      <c r="E18" s="118">
        <v>6134</v>
      </c>
      <c r="F18" s="26">
        <f t="shared" si="0"/>
        <v>219.07142857142858</v>
      </c>
      <c r="G18" s="88">
        <f t="shared" si="1"/>
        <v>91.087285794897682</v>
      </c>
      <c r="H18" s="50"/>
      <c r="I18" s="44"/>
      <c r="J18" s="53"/>
      <c r="K18" s="53"/>
      <c r="L18" s="155"/>
      <c r="M18" s="155"/>
    </row>
    <row r="19" spans="2:14" s="45" customFormat="1" ht="12" customHeight="1" x14ac:dyDescent="0.2">
      <c r="B19" s="48" t="s">
        <v>59</v>
      </c>
      <c r="C19" s="47">
        <v>1000</v>
      </c>
      <c r="D19" s="86">
        <v>1000</v>
      </c>
      <c r="E19" s="118">
        <v>6736</v>
      </c>
      <c r="F19" s="26">
        <f t="shared" si="0"/>
        <v>673.6</v>
      </c>
      <c r="G19" s="88">
        <f t="shared" si="1"/>
        <v>673.6</v>
      </c>
      <c r="H19" s="50"/>
      <c r="I19" s="44"/>
      <c r="J19" s="53"/>
      <c r="K19" s="53"/>
      <c r="L19" s="155"/>
      <c r="M19" s="155"/>
    </row>
    <row r="20" spans="2:14" s="45" customFormat="1" ht="12" customHeight="1" x14ac:dyDescent="0.2">
      <c r="B20" s="48" t="s">
        <v>60</v>
      </c>
      <c r="C20" s="47">
        <v>6000</v>
      </c>
      <c r="D20" s="86">
        <v>6000</v>
      </c>
      <c r="E20" s="118">
        <v>6450</v>
      </c>
      <c r="F20" s="26">
        <f t="shared" si="0"/>
        <v>107.5</v>
      </c>
      <c r="G20" s="88">
        <f t="shared" si="1"/>
        <v>107.5</v>
      </c>
      <c r="H20" s="50"/>
      <c r="I20" s="44"/>
      <c r="J20" s="53"/>
      <c r="K20" s="53"/>
      <c r="L20" s="155"/>
      <c r="M20" s="155"/>
    </row>
    <row r="21" spans="2:14" s="45" customFormat="1" ht="12" customHeight="1" x14ac:dyDescent="0.2">
      <c r="B21" s="48" t="s">
        <v>61</v>
      </c>
      <c r="C21" s="86">
        <v>70000</v>
      </c>
      <c r="D21" s="86">
        <v>70000</v>
      </c>
      <c r="E21" s="118">
        <v>27982</v>
      </c>
      <c r="F21" s="87">
        <f>E21/C21*100</f>
        <v>39.974285714285713</v>
      </c>
      <c r="G21" s="88">
        <f>E21/D21*100</f>
        <v>39.974285714285713</v>
      </c>
      <c r="H21" s="50"/>
      <c r="I21" s="50"/>
      <c r="J21" s="53"/>
      <c r="K21" s="53"/>
      <c r="L21" s="155"/>
      <c r="M21" s="155"/>
    </row>
    <row r="22" spans="2:14" s="45" customFormat="1" ht="12" customHeight="1" x14ac:dyDescent="0.2">
      <c r="B22" s="48" t="s">
        <v>63</v>
      </c>
      <c r="C22" s="86">
        <v>0</v>
      </c>
      <c r="D22" s="86">
        <v>3773.4</v>
      </c>
      <c r="E22" s="118">
        <v>70651</v>
      </c>
      <c r="F22" s="87" t="s">
        <v>24</v>
      </c>
      <c r="G22" s="88">
        <f>E22/D22*100</f>
        <v>1872.343244818996</v>
      </c>
      <c r="H22" s="50"/>
      <c r="I22" s="44"/>
      <c r="J22" s="53"/>
      <c r="K22" s="53"/>
      <c r="L22" s="155"/>
      <c r="M22" s="155"/>
    </row>
    <row r="23" spans="2:14" s="45" customFormat="1" ht="12" customHeight="1" x14ac:dyDescent="0.2">
      <c r="B23" s="48" t="s">
        <v>64</v>
      </c>
      <c r="C23" s="86">
        <v>0</v>
      </c>
      <c r="D23" s="86">
        <v>132.1</v>
      </c>
      <c r="E23" s="118">
        <v>179</v>
      </c>
      <c r="F23" s="87" t="s">
        <v>24</v>
      </c>
      <c r="G23" s="88">
        <f t="shared" si="1"/>
        <v>135.50340651021952</v>
      </c>
      <c r="H23" s="50"/>
      <c r="I23" s="44"/>
      <c r="J23" s="53"/>
      <c r="K23" s="53"/>
      <c r="L23" s="155"/>
      <c r="M23" s="155"/>
    </row>
    <row r="24" spans="2:14" s="45" customFormat="1" ht="12" customHeight="1" x14ac:dyDescent="0.2">
      <c r="B24" s="48" t="s">
        <v>62</v>
      </c>
      <c r="C24" s="86">
        <v>800</v>
      </c>
      <c r="D24" s="86">
        <v>1060.3</v>
      </c>
      <c r="E24" s="118">
        <v>1052</v>
      </c>
      <c r="F24" s="87">
        <f>E24/C24*100</f>
        <v>131.5</v>
      </c>
      <c r="G24" s="88">
        <f t="shared" si="1"/>
        <v>99.217202678487226</v>
      </c>
      <c r="H24" s="50"/>
      <c r="I24" s="44"/>
      <c r="J24" s="53"/>
      <c r="K24" s="53"/>
      <c r="L24" s="155"/>
      <c r="M24" s="155"/>
    </row>
    <row r="25" spans="2:14" s="45" customFormat="1" ht="12" customHeight="1" x14ac:dyDescent="0.2">
      <c r="B25" s="48" t="s">
        <v>65</v>
      </c>
      <c r="C25" s="47">
        <v>0</v>
      </c>
      <c r="D25" s="86">
        <v>0</v>
      </c>
      <c r="E25" s="118">
        <v>2451</v>
      </c>
      <c r="F25" s="26" t="s">
        <v>24</v>
      </c>
      <c r="G25" s="88" t="s">
        <v>24</v>
      </c>
      <c r="H25" s="157"/>
      <c r="I25" s="51"/>
      <c r="J25" s="53"/>
      <c r="K25" s="53"/>
      <c r="L25" s="155"/>
      <c r="M25" s="155"/>
    </row>
    <row r="26" spans="2:14" s="45" customFormat="1" ht="14.1" customHeight="1" x14ac:dyDescent="0.25">
      <c r="B26" s="119" t="s">
        <v>66</v>
      </c>
      <c r="C26" s="113">
        <f>SUM(C28)</f>
        <v>8000</v>
      </c>
      <c r="D26" s="113">
        <f t="shared" ref="D26:E26" si="2">SUM(D28)</f>
        <v>8000</v>
      </c>
      <c r="E26" s="115">
        <f t="shared" si="2"/>
        <v>70631</v>
      </c>
      <c r="F26" s="116">
        <f>E26/C26*100</f>
        <v>882.88750000000005</v>
      </c>
      <c r="G26" s="117">
        <f>E26/D26*100</f>
        <v>882.88750000000005</v>
      </c>
      <c r="H26" s="153"/>
      <c r="I26" s="44"/>
      <c r="J26" s="53"/>
      <c r="K26" s="53"/>
      <c r="L26" s="155"/>
      <c r="M26" s="155"/>
    </row>
    <row r="27" spans="2:14" s="45" customFormat="1" ht="13.5" hidden="1" customHeight="1" x14ac:dyDescent="0.2">
      <c r="B27" s="48" t="s">
        <v>80</v>
      </c>
      <c r="C27" s="120"/>
      <c r="D27" s="121"/>
      <c r="E27" s="122"/>
      <c r="F27" s="87"/>
      <c r="G27" s="88"/>
      <c r="H27" s="50"/>
      <c r="I27" s="44"/>
      <c r="J27" s="53"/>
      <c r="K27" s="53"/>
      <c r="L27" s="155"/>
      <c r="M27" s="155"/>
    </row>
    <row r="28" spans="2:14" ht="13.5" customHeight="1" x14ac:dyDescent="0.2">
      <c r="B28" s="48" t="s">
        <v>78</v>
      </c>
      <c r="C28" s="120">
        <v>8000</v>
      </c>
      <c r="D28" s="121">
        <v>8000</v>
      </c>
      <c r="E28" s="122">
        <v>70631</v>
      </c>
      <c r="F28" s="87">
        <f>E28/C28*100</f>
        <v>882.88750000000005</v>
      </c>
      <c r="G28" s="88">
        <f t="shared" ref="G28" si="3">E28/D28*100</f>
        <v>882.88750000000005</v>
      </c>
      <c r="H28" s="43"/>
      <c r="I28" s="54"/>
      <c r="J28" s="53"/>
      <c r="K28" s="53"/>
      <c r="L28" s="155"/>
      <c r="M28" s="155"/>
    </row>
    <row r="29" spans="2:14" s="45" customFormat="1" ht="14.1" customHeight="1" x14ac:dyDescent="0.25">
      <c r="B29" s="119" t="s">
        <v>67</v>
      </c>
      <c r="C29" s="123">
        <f>SUM(C30:C40)</f>
        <v>1159708.3</v>
      </c>
      <c r="D29" s="113">
        <f>SUM(D30:D40)</f>
        <v>1403200.1</v>
      </c>
      <c r="E29" s="124">
        <f>SUM(E30:E40)</f>
        <v>674894</v>
      </c>
      <c r="F29" s="116">
        <f>E29/C29*100</f>
        <v>58.195151315205727</v>
      </c>
      <c r="G29" s="117">
        <f>E29/D29*100</f>
        <v>48.096775363684763</v>
      </c>
      <c r="H29" s="43"/>
      <c r="I29" s="53"/>
      <c r="J29" s="53"/>
      <c r="K29" s="53"/>
      <c r="L29" s="156"/>
      <c r="M29" s="155"/>
    </row>
    <row r="30" spans="2:14" s="45" customFormat="1" ht="12" customHeight="1" x14ac:dyDescent="0.2">
      <c r="B30" s="55" t="s">
        <v>68</v>
      </c>
      <c r="C30" s="125"/>
      <c r="D30" s="126"/>
      <c r="E30" s="127"/>
      <c r="F30" s="128"/>
      <c r="G30" s="129"/>
      <c r="H30" s="43"/>
      <c r="I30" s="53"/>
      <c r="J30" s="53"/>
      <c r="K30" s="53"/>
      <c r="L30" s="155"/>
      <c r="M30" s="155"/>
    </row>
    <row r="31" spans="2:14" s="45" customFormat="1" ht="12" customHeight="1" x14ac:dyDescent="0.2">
      <c r="B31" s="76" t="s">
        <v>69</v>
      </c>
      <c r="C31" s="47">
        <v>94891.199999999997</v>
      </c>
      <c r="D31" s="47">
        <v>94891.199999999997</v>
      </c>
      <c r="E31" s="130">
        <v>47446</v>
      </c>
      <c r="F31" s="81">
        <f>E31/C31*100</f>
        <v>50.000421535400541</v>
      </c>
      <c r="G31" s="131">
        <f>E31/D31*100</f>
        <v>50.000421535400541</v>
      </c>
      <c r="H31" s="43"/>
      <c r="I31" s="53"/>
      <c r="J31" s="53"/>
      <c r="K31" s="53"/>
      <c r="L31" s="158"/>
      <c r="M31" s="159"/>
    </row>
    <row r="32" spans="2:14" s="45" customFormat="1" ht="12" customHeight="1" x14ac:dyDescent="0.2">
      <c r="B32" s="58" t="s">
        <v>70</v>
      </c>
      <c r="C32" s="132"/>
      <c r="D32" s="133"/>
      <c r="E32" s="127"/>
      <c r="F32" s="128"/>
      <c r="G32" s="129"/>
      <c r="H32" s="43"/>
      <c r="I32" s="53"/>
      <c r="J32" s="53"/>
      <c r="K32" s="53"/>
      <c r="L32" s="158"/>
      <c r="M32" s="159"/>
      <c r="N32" s="42"/>
    </row>
    <row r="33" spans="1:14" s="45" customFormat="1" ht="12" customHeight="1" x14ac:dyDescent="0.2">
      <c r="B33" s="56" t="s">
        <v>71</v>
      </c>
      <c r="C33" s="132">
        <v>720559.8</v>
      </c>
      <c r="D33" s="47">
        <v>720559.8</v>
      </c>
      <c r="E33" s="130">
        <v>360280</v>
      </c>
      <c r="F33" s="81">
        <f>E33/C33*100</f>
        <v>50.000013878098656</v>
      </c>
      <c r="G33" s="134">
        <f t="shared" si="1"/>
        <v>50.000013878098656</v>
      </c>
      <c r="H33" s="43"/>
      <c r="I33" s="50"/>
      <c r="J33" s="53"/>
      <c r="K33" s="53"/>
      <c r="L33" s="158"/>
      <c r="M33" s="159"/>
      <c r="N33" s="42"/>
    </row>
    <row r="34" spans="1:14" s="45" customFormat="1" ht="12" customHeight="1" x14ac:dyDescent="0.2">
      <c r="B34" s="59" t="s">
        <v>70</v>
      </c>
      <c r="C34" s="135"/>
      <c r="D34" s="133"/>
      <c r="E34" s="136"/>
      <c r="F34" s="128"/>
      <c r="G34" s="129"/>
      <c r="H34" s="43"/>
      <c r="I34" s="50"/>
      <c r="J34" s="53"/>
      <c r="K34" s="53"/>
      <c r="L34" s="158"/>
      <c r="M34" s="159"/>
      <c r="N34" s="42"/>
    </row>
    <row r="35" spans="1:14" s="45" customFormat="1" x14ac:dyDescent="0.2">
      <c r="B35" s="60" t="s">
        <v>72</v>
      </c>
      <c r="C35" s="137">
        <v>80000</v>
      </c>
      <c r="D35" s="47">
        <v>80000</v>
      </c>
      <c r="E35" s="127">
        <v>80000</v>
      </c>
      <c r="F35" s="81">
        <f>E35/C35*100</f>
        <v>100</v>
      </c>
      <c r="G35" s="131">
        <f t="shared" ref="G35:G39" si="4">E35/D35*100</f>
        <v>100</v>
      </c>
      <c r="H35" s="43"/>
      <c r="I35" s="57"/>
      <c r="J35" s="53"/>
      <c r="K35" s="53"/>
      <c r="L35" s="158"/>
      <c r="M35" s="155"/>
      <c r="N35" s="42"/>
    </row>
    <row r="36" spans="1:14" s="45" customFormat="1" ht="12.75" hidden="1" customHeight="1" x14ac:dyDescent="0.2">
      <c r="B36" s="61" t="s">
        <v>73</v>
      </c>
      <c r="C36" s="132"/>
      <c r="D36" s="126"/>
      <c r="E36" s="138"/>
      <c r="F36" s="128"/>
      <c r="G36" s="139"/>
      <c r="H36" s="43"/>
      <c r="I36" s="57"/>
      <c r="J36" s="53"/>
      <c r="K36" s="53"/>
      <c r="L36" s="158"/>
      <c r="M36" s="155"/>
      <c r="N36" s="42"/>
    </row>
    <row r="37" spans="1:14" s="45" customFormat="1" hidden="1" x14ac:dyDescent="0.2">
      <c r="B37" s="62" t="s">
        <v>74</v>
      </c>
      <c r="C37" s="137"/>
      <c r="D37" s="47"/>
      <c r="E37" s="111"/>
      <c r="F37" s="81"/>
      <c r="G37" s="140" t="s">
        <v>24</v>
      </c>
      <c r="H37" s="43"/>
      <c r="I37" s="57"/>
      <c r="J37" s="53"/>
      <c r="K37" s="53"/>
      <c r="L37" s="158"/>
      <c r="M37" s="155"/>
      <c r="N37" s="42"/>
    </row>
    <row r="38" spans="1:14" s="45" customFormat="1" ht="12" customHeight="1" x14ac:dyDescent="0.2">
      <c r="B38" s="63" t="s">
        <v>73</v>
      </c>
      <c r="C38" s="137">
        <v>54257.3</v>
      </c>
      <c r="D38" s="47">
        <v>159088.1</v>
      </c>
      <c r="E38" s="141">
        <v>92897</v>
      </c>
      <c r="F38" s="26">
        <f>E38/C38*100</f>
        <v>171.21567051806852</v>
      </c>
      <c r="G38" s="140">
        <f t="shared" si="4"/>
        <v>58.393431061154168</v>
      </c>
      <c r="H38" s="43"/>
      <c r="I38" s="57"/>
      <c r="J38" s="53"/>
      <c r="K38" s="53"/>
      <c r="L38" s="158"/>
      <c r="M38" s="155"/>
      <c r="N38" s="42"/>
    </row>
    <row r="39" spans="1:14" s="45" customFormat="1" ht="12" customHeight="1" x14ac:dyDescent="0.2">
      <c r="B39" s="48" t="s">
        <v>75</v>
      </c>
      <c r="C39" s="137">
        <v>210000</v>
      </c>
      <c r="D39" s="142">
        <v>214390</v>
      </c>
      <c r="E39" s="143">
        <v>0</v>
      </c>
      <c r="F39" s="26">
        <f>E39/C39*100</f>
        <v>0</v>
      </c>
      <c r="G39" s="27">
        <f t="shared" si="4"/>
        <v>0</v>
      </c>
      <c r="H39" s="43"/>
      <c r="I39" s="44"/>
      <c r="J39" s="53"/>
      <c r="K39" s="53"/>
      <c r="L39" s="158"/>
      <c r="M39" s="155"/>
      <c r="N39" s="42"/>
    </row>
    <row r="40" spans="1:14" s="45" customFormat="1" ht="13.5" thickBot="1" x14ac:dyDescent="0.25">
      <c r="B40" s="48" t="s">
        <v>76</v>
      </c>
      <c r="C40" s="144">
        <v>0</v>
      </c>
      <c r="D40" s="145">
        <v>134271</v>
      </c>
      <c r="E40" s="146">
        <v>94271</v>
      </c>
      <c r="F40" s="81" t="s">
        <v>24</v>
      </c>
      <c r="G40" s="147" t="s">
        <v>24</v>
      </c>
      <c r="H40" s="43"/>
      <c r="I40" s="44"/>
      <c r="J40" s="53"/>
      <c r="K40" s="53"/>
      <c r="L40" s="158"/>
      <c r="M40" s="155"/>
      <c r="N40" s="42"/>
    </row>
    <row r="41" spans="1:14" s="45" customFormat="1" ht="26.25" customHeight="1" thickBot="1" x14ac:dyDescent="0.3">
      <c r="B41" s="148" t="s">
        <v>77</v>
      </c>
      <c r="C41" s="149">
        <f>C9+C16+C26+C29</f>
        <v>1497008.3</v>
      </c>
      <c r="D41" s="149">
        <f>D9+D16+D26+D29</f>
        <v>1748900.1</v>
      </c>
      <c r="E41" s="150">
        <f>E9+E16+E26+E29</f>
        <v>900869</v>
      </c>
      <c r="F41" s="151">
        <f>E41/C41*100</f>
        <v>60.177956261164347</v>
      </c>
      <c r="G41" s="152">
        <f>E41/D41*100</f>
        <v>51.510603721733453</v>
      </c>
      <c r="H41" s="43"/>
      <c r="I41" s="52"/>
      <c r="J41" s="53"/>
      <c r="K41" s="53"/>
      <c r="L41" s="156"/>
      <c r="M41" s="156"/>
      <c r="N41" s="42"/>
    </row>
    <row r="42" spans="1:14" x14ac:dyDescent="0.2">
      <c r="C42" s="64"/>
      <c r="E42" s="42"/>
      <c r="F42" s="65"/>
      <c r="G42" s="65"/>
      <c r="H42" s="43"/>
      <c r="J42" s="53"/>
      <c r="K42" s="53"/>
      <c r="L42" s="158"/>
      <c r="M42" s="155"/>
    </row>
    <row r="43" spans="1:14" x14ac:dyDescent="0.2">
      <c r="B43" s="215"/>
      <c r="C43" s="216"/>
      <c r="D43" s="57"/>
      <c r="E43" s="216"/>
      <c r="F43" s="217"/>
      <c r="G43" s="217"/>
      <c r="H43" s="43"/>
      <c r="J43" s="53"/>
      <c r="K43" s="53"/>
      <c r="L43" s="156"/>
      <c r="M43" s="155"/>
    </row>
    <row r="44" spans="1:14" x14ac:dyDescent="0.2">
      <c r="C44" s="218"/>
      <c r="D44" s="218"/>
      <c r="E44" s="42"/>
      <c r="F44" s="65"/>
      <c r="G44" s="65"/>
      <c r="J44" s="53"/>
      <c r="K44" s="53"/>
      <c r="L44" s="158"/>
      <c r="M44" s="155"/>
    </row>
    <row r="45" spans="1:14" x14ac:dyDescent="0.2">
      <c r="A45" s="49"/>
      <c r="D45" s="50"/>
      <c r="E45" s="50"/>
      <c r="F45" s="66"/>
      <c r="G45" s="66"/>
      <c r="J45" s="53"/>
      <c r="K45" s="53"/>
      <c r="L45" s="158"/>
      <c r="M45" s="155"/>
    </row>
    <row r="46" spans="1:14" x14ac:dyDescent="0.2">
      <c r="B46" s="67"/>
      <c r="C46" s="66"/>
      <c r="D46" s="68"/>
      <c r="E46" s="41"/>
      <c r="F46" s="41"/>
      <c r="G46" s="41"/>
      <c r="H46" s="53"/>
      <c r="I46" s="42"/>
      <c r="J46" s="42"/>
      <c r="K46" s="42"/>
    </row>
    <row r="47" spans="1:14" x14ac:dyDescent="0.2">
      <c r="C47" s="66"/>
      <c r="E47" s="41"/>
      <c r="F47" s="41"/>
      <c r="G47" s="41"/>
      <c r="H47" s="53"/>
      <c r="I47" s="42"/>
      <c r="J47" s="42"/>
      <c r="K47" s="42"/>
    </row>
    <row r="48" spans="1:14" x14ac:dyDescent="0.2">
      <c r="C48" s="69"/>
      <c r="E48" s="41"/>
      <c r="F48" s="41"/>
      <c r="G48" s="41"/>
      <c r="H48" s="53"/>
      <c r="I48" s="42"/>
      <c r="J48" s="42"/>
      <c r="K48" s="42"/>
    </row>
    <row r="49" spans="2:11" ht="15.75" x14ac:dyDescent="0.25">
      <c r="C49" s="70"/>
      <c r="E49" s="41"/>
      <c r="F49" s="41"/>
      <c r="G49" s="41"/>
      <c r="I49" s="42"/>
      <c r="J49" s="42"/>
      <c r="K49" s="42"/>
    </row>
    <row r="50" spans="2:11" x14ac:dyDescent="0.2">
      <c r="B50" s="67"/>
      <c r="E50" s="41"/>
      <c r="F50" s="41"/>
      <c r="G50" s="41"/>
      <c r="I50" s="42"/>
      <c r="J50" s="42"/>
      <c r="K50" s="42"/>
    </row>
    <row r="51" spans="2:11" x14ac:dyDescent="0.2">
      <c r="C51" s="66"/>
      <c r="E51" s="41"/>
      <c r="F51" s="41"/>
      <c r="G51" s="41"/>
      <c r="I51" s="42"/>
      <c r="J51" s="42"/>
      <c r="K51" s="42"/>
    </row>
    <row r="52" spans="2:11" x14ac:dyDescent="0.2">
      <c r="C52" s="66"/>
      <c r="E52" s="41"/>
      <c r="F52" s="41"/>
      <c r="G52" s="41"/>
      <c r="I52" s="42"/>
      <c r="J52" s="42"/>
      <c r="K52" s="42"/>
    </row>
    <row r="53" spans="2:11" x14ac:dyDescent="0.2">
      <c r="B53" s="67"/>
      <c r="C53" s="69"/>
      <c r="E53" s="41"/>
      <c r="F53" s="41"/>
      <c r="G53" s="41"/>
      <c r="I53" s="42"/>
      <c r="J53" s="42"/>
      <c r="K53" s="42"/>
    </row>
    <row r="54" spans="2:11" ht="15.75" x14ac:dyDescent="0.25">
      <c r="C54" s="70"/>
      <c r="E54" s="41"/>
      <c r="F54" s="41"/>
      <c r="G54" s="41"/>
      <c r="I54" s="42"/>
      <c r="J54" s="42"/>
      <c r="K54" s="42"/>
    </row>
    <row r="55" spans="2:11" x14ac:dyDescent="0.2">
      <c r="D55" s="68"/>
      <c r="E55" s="68"/>
      <c r="F55" s="68"/>
      <c r="G55" s="66"/>
    </row>
    <row r="56" spans="2:11" x14ac:dyDescent="0.2">
      <c r="D56" s="68"/>
      <c r="E56" s="68"/>
      <c r="F56" s="68"/>
      <c r="G56" s="66"/>
    </row>
    <row r="57" spans="2:11" x14ac:dyDescent="0.2">
      <c r="E57" s="42"/>
    </row>
    <row r="58" spans="2:11" x14ac:dyDescent="0.2">
      <c r="E58" s="42"/>
    </row>
    <row r="59" spans="2:11" x14ac:dyDescent="0.2">
      <c r="E59" s="42"/>
    </row>
    <row r="60" spans="2:11" x14ac:dyDescent="0.2">
      <c r="E60" s="42"/>
    </row>
    <row r="61" spans="2:11" x14ac:dyDescent="0.2">
      <c r="E61" s="42"/>
    </row>
    <row r="62" spans="2:11" x14ac:dyDescent="0.2">
      <c r="E62" s="42"/>
    </row>
    <row r="63" spans="2:11" x14ac:dyDescent="0.2">
      <c r="E63" s="42"/>
    </row>
    <row r="64" spans="2:11" x14ac:dyDescent="0.2">
      <c r="E64" s="42"/>
    </row>
    <row r="65" spans="5:5" x14ac:dyDescent="0.2">
      <c r="E65" s="42"/>
    </row>
    <row r="66" spans="5:5" x14ac:dyDescent="0.2">
      <c r="E66" s="42"/>
    </row>
    <row r="67" spans="5:5" x14ac:dyDescent="0.2">
      <c r="E67" s="42"/>
    </row>
    <row r="68" spans="5:5" x14ac:dyDescent="0.2">
      <c r="E68" s="42"/>
    </row>
    <row r="69" spans="5:5" x14ac:dyDescent="0.2">
      <c r="E69" s="42"/>
    </row>
    <row r="70" spans="5:5" x14ac:dyDescent="0.2">
      <c r="E70" s="42"/>
    </row>
    <row r="71" spans="5:5" x14ac:dyDescent="0.2">
      <c r="E71" s="42"/>
    </row>
    <row r="72" spans="5:5" x14ac:dyDescent="0.2">
      <c r="E72" s="42"/>
    </row>
    <row r="73" spans="5:5" x14ac:dyDescent="0.2">
      <c r="E73" s="42"/>
    </row>
    <row r="74" spans="5:5" x14ac:dyDescent="0.2">
      <c r="E74" s="42"/>
    </row>
    <row r="75" spans="5:5" x14ac:dyDescent="0.2">
      <c r="E75" s="42"/>
    </row>
    <row r="76" spans="5:5" x14ac:dyDescent="0.2">
      <c r="E76" s="42"/>
    </row>
    <row r="77" spans="5:5" x14ac:dyDescent="0.2">
      <c r="E77" s="42"/>
    </row>
    <row r="78" spans="5:5" x14ac:dyDescent="0.2">
      <c r="E78" s="42"/>
    </row>
    <row r="79" spans="5:5" x14ac:dyDescent="0.2">
      <c r="E79" s="42"/>
    </row>
    <row r="80" spans="5:5" x14ac:dyDescent="0.2">
      <c r="E80" s="42"/>
    </row>
    <row r="81" spans="5:5" x14ac:dyDescent="0.2">
      <c r="E81" s="42"/>
    </row>
    <row r="82" spans="5:5" x14ac:dyDescent="0.2">
      <c r="E82" s="42"/>
    </row>
    <row r="83" spans="5:5" x14ac:dyDescent="0.2">
      <c r="E83" s="42"/>
    </row>
    <row r="84" spans="5:5" x14ac:dyDescent="0.2">
      <c r="E84" s="42"/>
    </row>
  </sheetData>
  <mergeCells count="5">
    <mergeCell ref="B4:F4"/>
    <mergeCell ref="B5:F5"/>
    <mergeCell ref="E1:H1"/>
    <mergeCell ref="E2:G2"/>
    <mergeCell ref="E3:G3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0129-60C1-4A16-92EF-2EFE5DDCB26B}">
  <dimension ref="B1:K45"/>
  <sheetViews>
    <sheetView zoomScale="130" zoomScaleNormal="130" workbookViewId="0">
      <selection activeCell="G54" sqref="G54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7" width="13.7109375" style="1" customWidth="1"/>
    <col min="8" max="8" width="12.7109375" style="1" customWidth="1"/>
    <col min="9" max="9" width="11.7109375" style="1" bestFit="1" customWidth="1"/>
    <col min="10" max="10" width="10.7109375" style="1" bestFit="1" customWidth="1"/>
    <col min="11" max="11" width="11.7109375" style="1" bestFit="1" customWidth="1"/>
    <col min="12" max="12" width="9.85546875" style="1" customWidth="1"/>
    <col min="13" max="16384" width="9.140625" style="1"/>
  </cols>
  <sheetData>
    <row r="1" spans="2:11" ht="11.2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60"/>
      <c r="C2" s="161"/>
      <c r="D2" s="162" t="s">
        <v>1</v>
      </c>
      <c r="E2" s="72" t="s">
        <v>2</v>
      </c>
      <c r="F2" s="72" t="s">
        <v>3</v>
      </c>
      <c r="G2" s="163" t="s">
        <v>4</v>
      </c>
      <c r="H2" s="73" t="s">
        <v>4</v>
      </c>
      <c r="I2" s="5"/>
      <c r="J2" s="5"/>
      <c r="K2" s="5"/>
    </row>
    <row r="3" spans="2:11" ht="14.1" customHeight="1" x14ac:dyDescent="0.3">
      <c r="B3" s="164" t="s">
        <v>5</v>
      </c>
      <c r="C3" s="165"/>
      <c r="D3" s="166" t="s">
        <v>6</v>
      </c>
      <c r="E3" s="74" t="s">
        <v>7</v>
      </c>
      <c r="F3" s="167">
        <v>46203</v>
      </c>
      <c r="G3" s="168" t="s">
        <v>8</v>
      </c>
      <c r="H3" s="75" t="s">
        <v>8</v>
      </c>
      <c r="I3" s="5"/>
      <c r="J3" s="5"/>
      <c r="K3" s="5"/>
    </row>
    <row r="4" spans="2:11" ht="14.1" customHeight="1" thickBot="1" x14ac:dyDescent="0.3">
      <c r="B4" s="169"/>
      <c r="C4" s="170"/>
      <c r="D4" s="166" t="s">
        <v>79</v>
      </c>
      <c r="E4" s="171" t="s">
        <v>79</v>
      </c>
      <c r="F4" s="171" t="str">
        <f>'[1]Příjmy k 30.11.2020'!E8</f>
        <v>plnění</v>
      </c>
      <c r="G4" s="172" t="s">
        <v>9</v>
      </c>
      <c r="H4" s="173" t="s">
        <v>10</v>
      </c>
      <c r="I4" s="5"/>
      <c r="J4" s="5"/>
      <c r="K4" s="5"/>
    </row>
    <row r="5" spans="2:11" ht="12" customHeight="1" x14ac:dyDescent="0.2">
      <c r="B5" s="77" t="s">
        <v>11</v>
      </c>
      <c r="C5" s="78"/>
      <c r="D5" s="79"/>
      <c r="E5" s="80"/>
      <c r="F5" s="6"/>
      <c r="G5" s="7"/>
      <c r="H5" s="8"/>
      <c r="I5" s="5"/>
      <c r="J5" s="5"/>
      <c r="K5" s="5"/>
    </row>
    <row r="6" spans="2:11" s="13" customFormat="1" ht="12" customHeight="1" x14ac:dyDescent="0.2">
      <c r="B6" s="9" t="s">
        <v>12</v>
      </c>
      <c r="C6" s="10" t="s">
        <v>13</v>
      </c>
      <c r="D6" s="174">
        <f>D7+D8</f>
        <v>40949</v>
      </c>
      <c r="E6" s="174">
        <f t="shared" ref="E6:F6" si="0">E7+E8</f>
        <v>346601.3</v>
      </c>
      <c r="F6" s="175">
        <f t="shared" si="0"/>
        <v>15006</v>
      </c>
      <c r="G6" s="11">
        <f>F6/D6*100</f>
        <v>36.645583530733347</v>
      </c>
      <c r="H6" s="12">
        <f>F6/E6*100</f>
        <v>4.3294702010638737</v>
      </c>
      <c r="I6" s="5"/>
      <c r="J6" s="5"/>
      <c r="K6" s="5"/>
    </row>
    <row r="7" spans="2:11" s="13" customFormat="1" ht="12" customHeight="1" x14ac:dyDescent="0.2">
      <c r="B7" s="176"/>
      <c r="C7" s="177" t="s">
        <v>14</v>
      </c>
      <c r="D7" s="178">
        <v>38183</v>
      </c>
      <c r="E7" s="178">
        <v>38735</v>
      </c>
      <c r="F7" s="179">
        <v>6625</v>
      </c>
      <c r="G7" s="180">
        <f t="shared" ref="G7:G38" si="1">F7/D7*100</f>
        <v>17.350653432155671</v>
      </c>
      <c r="H7" s="181">
        <f t="shared" ref="H7:H38" si="2">F7/E7*100</f>
        <v>17.103394862527431</v>
      </c>
      <c r="I7" s="5"/>
      <c r="J7" s="5"/>
      <c r="K7" s="5"/>
    </row>
    <row r="8" spans="2:11" s="13" customFormat="1" ht="12" customHeight="1" x14ac:dyDescent="0.2">
      <c r="B8" s="182"/>
      <c r="C8" s="183" t="s">
        <v>15</v>
      </c>
      <c r="D8" s="184">
        <v>2766</v>
      </c>
      <c r="E8" s="184">
        <v>307866.3</v>
      </c>
      <c r="F8" s="185">
        <v>8381</v>
      </c>
      <c r="G8" s="186">
        <f t="shared" si="1"/>
        <v>303.00072306579898</v>
      </c>
      <c r="H8" s="187">
        <f t="shared" si="2"/>
        <v>2.7222856155415518</v>
      </c>
      <c r="I8" s="5"/>
      <c r="J8" s="5"/>
      <c r="K8" s="5"/>
    </row>
    <row r="9" spans="2:11" s="13" customFormat="1" ht="12" customHeight="1" x14ac:dyDescent="0.2">
      <c r="B9" s="9" t="s">
        <v>16</v>
      </c>
      <c r="C9" s="10" t="s">
        <v>17</v>
      </c>
      <c r="D9" s="174">
        <f>D10+D11</f>
        <v>122404</v>
      </c>
      <c r="E9" s="174">
        <f t="shared" ref="E9:F9" si="3">E10+E11</f>
        <v>139533.4</v>
      </c>
      <c r="F9" s="175">
        <f t="shared" si="3"/>
        <v>44230</v>
      </c>
      <c r="G9" s="11">
        <f t="shared" si="1"/>
        <v>36.134440050978725</v>
      </c>
      <c r="H9" s="12">
        <f t="shared" si="2"/>
        <v>31.69850372742297</v>
      </c>
      <c r="I9" s="5"/>
      <c r="J9" s="5"/>
      <c r="K9" s="5"/>
    </row>
    <row r="10" spans="2:11" s="13" customFormat="1" ht="12" customHeight="1" x14ac:dyDescent="0.2">
      <c r="B10" s="176"/>
      <c r="C10" s="177" t="s">
        <v>14</v>
      </c>
      <c r="D10" s="178">
        <v>119051</v>
      </c>
      <c r="E10" s="178">
        <v>119733.5</v>
      </c>
      <c r="F10" s="179">
        <v>42631</v>
      </c>
      <c r="G10" s="180">
        <f t="shared" si="1"/>
        <v>35.809023023746128</v>
      </c>
      <c r="H10" s="181">
        <f t="shared" si="2"/>
        <v>35.604905895175534</v>
      </c>
      <c r="I10" s="14"/>
      <c r="J10" s="5"/>
      <c r="K10" s="5"/>
    </row>
    <row r="11" spans="2:11" s="13" customFormat="1" ht="12" customHeight="1" x14ac:dyDescent="0.2">
      <c r="B11" s="182"/>
      <c r="C11" s="183" t="s">
        <v>15</v>
      </c>
      <c r="D11" s="184">
        <v>3353</v>
      </c>
      <c r="E11" s="184">
        <v>19799.900000000001</v>
      </c>
      <c r="F11" s="185">
        <v>1599</v>
      </c>
      <c r="G11" s="186">
        <f t="shared" si="1"/>
        <v>47.688637041455415</v>
      </c>
      <c r="H11" s="187">
        <f t="shared" si="2"/>
        <v>8.0757983626179914</v>
      </c>
      <c r="I11" s="5"/>
      <c r="J11" s="5"/>
      <c r="K11" s="5"/>
    </row>
    <row r="12" spans="2:11" s="13" customFormat="1" ht="12" customHeight="1" x14ac:dyDescent="0.2">
      <c r="B12" s="9" t="s">
        <v>18</v>
      </c>
      <c r="C12" s="10" t="s">
        <v>19</v>
      </c>
      <c r="D12" s="174">
        <f>D13+D14</f>
        <v>34040</v>
      </c>
      <c r="E12" s="174">
        <f t="shared" ref="E12:F12" si="4">E13+E14</f>
        <v>47612.3</v>
      </c>
      <c r="F12" s="175">
        <f t="shared" si="4"/>
        <v>1148</v>
      </c>
      <c r="G12" s="11">
        <f t="shared" si="1"/>
        <v>3.3725029377203293</v>
      </c>
      <c r="H12" s="12">
        <f t="shared" si="2"/>
        <v>2.4111416587730479</v>
      </c>
      <c r="I12" s="5"/>
      <c r="J12" s="5"/>
      <c r="K12" s="5"/>
    </row>
    <row r="13" spans="2:11" s="13" customFormat="1" ht="12" customHeight="1" x14ac:dyDescent="0.2">
      <c r="B13" s="176"/>
      <c r="C13" s="177" t="s">
        <v>14</v>
      </c>
      <c r="D13" s="178">
        <v>3340</v>
      </c>
      <c r="E13" s="178">
        <v>3340</v>
      </c>
      <c r="F13" s="179">
        <v>690</v>
      </c>
      <c r="G13" s="180">
        <f t="shared" si="1"/>
        <v>20.658682634730539</v>
      </c>
      <c r="H13" s="181">
        <f t="shared" si="2"/>
        <v>20.658682634730539</v>
      </c>
      <c r="I13" s="5"/>
      <c r="J13" s="5"/>
      <c r="K13" s="5"/>
    </row>
    <row r="14" spans="2:11" s="13" customFormat="1" ht="12" customHeight="1" x14ac:dyDescent="0.2">
      <c r="B14" s="182"/>
      <c r="C14" s="183" t="s">
        <v>15</v>
      </c>
      <c r="D14" s="184">
        <v>30700</v>
      </c>
      <c r="E14" s="184">
        <v>44272.3</v>
      </c>
      <c r="F14" s="185">
        <v>458</v>
      </c>
      <c r="G14" s="186">
        <f t="shared" si="1"/>
        <v>1.49185667752443</v>
      </c>
      <c r="H14" s="187">
        <f t="shared" si="2"/>
        <v>1.0345069038653965</v>
      </c>
      <c r="I14" s="5"/>
      <c r="J14" s="5"/>
      <c r="K14" s="5"/>
    </row>
    <row r="15" spans="2:11" s="13" customFormat="1" ht="12" customHeight="1" x14ac:dyDescent="0.2">
      <c r="B15" s="9" t="s">
        <v>20</v>
      </c>
      <c r="C15" s="10" t="s">
        <v>21</v>
      </c>
      <c r="D15" s="174">
        <f>D16+D17</f>
        <v>557021</v>
      </c>
      <c r="E15" s="174">
        <f t="shared" ref="E15:F15" si="5">E16+E17</f>
        <v>956556</v>
      </c>
      <c r="F15" s="175">
        <f t="shared" si="5"/>
        <v>450231</v>
      </c>
      <c r="G15" s="11">
        <f t="shared" si="1"/>
        <v>80.828370923178838</v>
      </c>
      <c r="H15" s="12">
        <f t="shared" si="2"/>
        <v>47.067918658186244</v>
      </c>
      <c r="I15" s="5"/>
      <c r="J15" s="5"/>
      <c r="K15" s="5"/>
    </row>
    <row r="16" spans="2:11" s="13" customFormat="1" ht="12" customHeight="1" x14ac:dyDescent="0.2">
      <c r="B16" s="176"/>
      <c r="C16" s="177" t="s">
        <v>14</v>
      </c>
      <c r="D16" s="178">
        <v>462053</v>
      </c>
      <c r="E16" s="178">
        <v>511368</v>
      </c>
      <c r="F16" s="179">
        <v>248664</v>
      </c>
      <c r="G16" s="180">
        <f t="shared" si="1"/>
        <v>53.817202788424702</v>
      </c>
      <c r="H16" s="181">
        <f t="shared" si="2"/>
        <v>48.627211714460039</v>
      </c>
      <c r="I16" s="5"/>
      <c r="J16" s="5"/>
      <c r="K16" s="5"/>
    </row>
    <row r="17" spans="2:11" s="13" customFormat="1" ht="12" customHeight="1" x14ac:dyDescent="0.2">
      <c r="B17" s="182"/>
      <c r="C17" s="183" t="s">
        <v>15</v>
      </c>
      <c r="D17" s="184">
        <v>94968</v>
      </c>
      <c r="E17" s="184">
        <v>445188</v>
      </c>
      <c r="F17" s="185">
        <v>201567</v>
      </c>
      <c r="G17" s="186">
        <f t="shared" si="1"/>
        <v>212.2472832954258</v>
      </c>
      <c r="H17" s="187">
        <f t="shared" si="2"/>
        <v>45.276826868648747</v>
      </c>
      <c r="I17" s="5"/>
      <c r="J17" s="5"/>
      <c r="K17" s="5"/>
    </row>
    <row r="18" spans="2:11" s="13" customFormat="1" ht="12" customHeight="1" x14ac:dyDescent="0.2">
      <c r="B18" s="9" t="s">
        <v>22</v>
      </c>
      <c r="C18" s="10" t="s">
        <v>23</v>
      </c>
      <c r="D18" s="174">
        <f>D19+D20</f>
        <v>121276</v>
      </c>
      <c r="E18" s="174">
        <f t="shared" ref="E18:F18" si="6">E19+E20</f>
        <v>167939.4</v>
      </c>
      <c r="F18" s="175">
        <f t="shared" si="6"/>
        <v>76307</v>
      </c>
      <c r="G18" s="11">
        <f t="shared" si="1"/>
        <v>62.920116098815924</v>
      </c>
      <c r="H18" s="12">
        <f t="shared" si="2"/>
        <v>45.437223188840733</v>
      </c>
      <c r="I18" s="5"/>
      <c r="J18" s="5"/>
      <c r="K18" s="5"/>
    </row>
    <row r="19" spans="2:11" s="13" customFormat="1" ht="12" customHeight="1" x14ac:dyDescent="0.2">
      <c r="B19" s="176"/>
      <c r="C19" s="177" t="s">
        <v>14</v>
      </c>
      <c r="D19" s="178">
        <v>121276</v>
      </c>
      <c r="E19" s="178">
        <v>165348.4</v>
      </c>
      <c r="F19" s="179">
        <v>76089</v>
      </c>
      <c r="G19" s="180">
        <f t="shared" si="1"/>
        <v>62.740360829842665</v>
      </c>
      <c r="H19" s="181">
        <f t="shared" si="2"/>
        <v>46.017379061424244</v>
      </c>
      <c r="I19" s="5"/>
      <c r="J19" s="5"/>
      <c r="K19" s="5"/>
    </row>
    <row r="20" spans="2:11" s="13" customFormat="1" ht="12" customHeight="1" x14ac:dyDescent="0.2">
      <c r="B20" s="182"/>
      <c r="C20" s="183" t="s">
        <v>15</v>
      </c>
      <c r="D20" s="184">
        <v>0</v>
      </c>
      <c r="E20" s="184">
        <v>2591</v>
      </c>
      <c r="F20" s="185">
        <v>218</v>
      </c>
      <c r="G20" s="186" t="s">
        <v>24</v>
      </c>
      <c r="H20" s="187">
        <f t="shared" si="2"/>
        <v>8.4137398687765348</v>
      </c>
      <c r="I20" s="5"/>
      <c r="J20" s="5"/>
      <c r="K20" s="5"/>
    </row>
    <row r="21" spans="2:11" s="13" customFormat="1" ht="12" customHeight="1" x14ac:dyDescent="0.2">
      <c r="B21" s="9" t="s">
        <v>25</v>
      </c>
      <c r="C21" s="10" t="s">
        <v>26</v>
      </c>
      <c r="D21" s="174">
        <f>D22+D23</f>
        <v>37455</v>
      </c>
      <c r="E21" s="174">
        <f t="shared" ref="E21:F21" si="7">E22+E23</f>
        <v>52705.1</v>
      </c>
      <c r="F21" s="175">
        <f t="shared" si="7"/>
        <v>20454</v>
      </c>
      <c r="G21" s="11">
        <f t="shared" si="1"/>
        <v>54.609531437725266</v>
      </c>
      <c r="H21" s="12">
        <f t="shared" si="2"/>
        <v>38.808388562017718</v>
      </c>
      <c r="I21" s="5"/>
      <c r="J21" s="5"/>
      <c r="K21" s="5"/>
    </row>
    <row r="22" spans="2:11" s="13" customFormat="1" ht="12" customHeight="1" x14ac:dyDescent="0.2">
      <c r="B22" s="176"/>
      <c r="C22" s="177" t="s">
        <v>14</v>
      </c>
      <c r="D22" s="178">
        <v>37455</v>
      </c>
      <c r="E22" s="178">
        <v>38984.199999999997</v>
      </c>
      <c r="F22" s="179">
        <v>17182</v>
      </c>
      <c r="G22" s="180">
        <f t="shared" si="1"/>
        <v>45.873715124816442</v>
      </c>
      <c r="H22" s="181">
        <f t="shared" si="2"/>
        <v>44.074265984680977</v>
      </c>
      <c r="I22" s="5"/>
      <c r="J22" s="5"/>
      <c r="K22" s="5"/>
    </row>
    <row r="23" spans="2:11" s="13" customFormat="1" ht="12" customHeight="1" x14ac:dyDescent="0.2">
      <c r="B23" s="182"/>
      <c r="C23" s="183" t="s">
        <v>15</v>
      </c>
      <c r="D23" s="184">
        <v>0</v>
      </c>
      <c r="E23" s="184">
        <v>13720.9</v>
      </c>
      <c r="F23" s="185">
        <v>3272</v>
      </c>
      <c r="G23" s="186" t="s">
        <v>24</v>
      </c>
      <c r="H23" s="187">
        <f>F23/E23*100</f>
        <v>23.846832204884517</v>
      </c>
      <c r="I23" s="5"/>
      <c r="J23" s="5"/>
      <c r="K23" s="5"/>
    </row>
    <row r="24" spans="2:11" s="13" customFormat="1" ht="12" customHeight="1" x14ac:dyDescent="0.2">
      <c r="B24" s="9" t="s">
        <v>27</v>
      </c>
      <c r="C24" s="10" t="s">
        <v>28</v>
      </c>
      <c r="D24" s="174">
        <f>D25+D26</f>
        <v>3030</v>
      </c>
      <c r="E24" s="174">
        <f t="shared" ref="E24:F24" si="8">E25+E26</f>
        <v>3625.6</v>
      </c>
      <c r="F24" s="175">
        <f t="shared" si="8"/>
        <v>1118</v>
      </c>
      <c r="G24" s="11">
        <f>F24/D24*100</f>
        <v>36.897689768976896</v>
      </c>
      <c r="H24" s="12">
        <f>F24/E24*100</f>
        <v>30.836275375110329</v>
      </c>
      <c r="I24" s="5"/>
      <c r="J24" s="5"/>
      <c r="K24" s="5"/>
    </row>
    <row r="25" spans="2:11" s="13" customFormat="1" ht="12" customHeight="1" x14ac:dyDescent="0.2">
      <c r="B25" s="176"/>
      <c r="C25" s="177" t="s">
        <v>14</v>
      </c>
      <c r="D25" s="178">
        <v>3030</v>
      </c>
      <c r="E25" s="178">
        <v>3625.6</v>
      </c>
      <c r="F25" s="179">
        <v>1118</v>
      </c>
      <c r="G25" s="180">
        <f>F25/D25*100</f>
        <v>36.897689768976896</v>
      </c>
      <c r="H25" s="181">
        <f>F25/E25*100</f>
        <v>30.836275375110329</v>
      </c>
      <c r="I25" s="5"/>
      <c r="J25" s="5"/>
      <c r="K25" s="5"/>
    </row>
    <row r="26" spans="2:11" s="13" customFormat="1" ht="12" customHeight="1" x14ac:dyDescent="0.2">
      <c r="B26" s="182"/>
      <c r="C26" s="183" t="s">
        <v>15</v>
      </c>
      <c r="D26" s="184">
        <v>0</v>
      </c>
      <c r="E26" s="184">
        <v>0</v>
      </c>
      <c r="F26" s="185">
        <v>0</v>
      </c>
      <c r="G26" s="186" t="s">
        <v>24</v>
      </c>
      <c r="H26" s="187" t="s">
        <v>24</v>
      </c>
      <c r="I26" s="5"/>
      <c r="J26" s="5"/>
      <c r="K26" s="5"/>
    </row>
    <row r="27" spans="2:11" s="13" customFormat="1" ht="12" customHeight="1" x14ac:dyDescent="0.2">
      <c r="B27" s="9" t="s">
        <v>29</v>
      </c>
      <c r="C27" s="10" t="s">
        <v>30</v>
      </c>
      <c r="D27" s="174">
        <f>D28+D29</f>
        <v>92700</v>
      </c>
      <c r="E27" s="174">
        <f t="shared" ref="E27:F27" si="9">E28+E29</f>
        <v>205384</v>
      </c>
      <c r="F27" s="175">
        <f t="shared" si="9"/>
        <v>40070</v>
      </c>
      <c r="G27" s="11">
        <f t="shared" si="1"/>
        <v>43.22545846817691</v>
      </c>
      <c r="H27" s="12">
        <f t="shared" si="2"/>
        <v>19.509796284033808</v>
      </c>
      <c r="I27" s="5"/>
      <c r="J27" s="5"/>
      <c r="K27" s="5"/>
    </row>
    <row r="28" spans="2:11" s="13" customFormat="1" ht="12" customHeight="1" x14ac:dyDescent="0.2">
      <c r="B28" s="176"/>
      <c r="C28" s="177" t="s">
        <v>14</v>
      </c>
      <c r="D28" s="178">
        <v>10800</v>
      </c>
      <c r="E28" s="178">
        <v>10079.9</v>
      </c>
      <c r="F28" s="179">
        <v>3162</v>
      </c>
      <c r="G28" s="180">
        <f t="shared" si="1"/>
        <v>29.277777777777779</v>
      </c>
      <c r="H28" s="181">
        <f t="shared" si="2"/>
        <v>31.369358823004195</v>
      </c>
      <c r="I28" s="5"/>
      <c r="J28" s="5"/>
      <c r="K28" s="5"/>
    </row>
    <row r="29" spans="2:11" s="13" customFormat="1" ht="12" customHeight="1" x14ac:dyDescent="0.2">
      <c r="B29" s="182"/>
      <c r="C29" s="183" t="s">
        <v>15</v>
      </c>
      <c r="D29" s="184">
        <v>81900</v>
      </c>
      <c r="E29" s="184">
        <v>195304.1</v>
      </c>
      <c r="F29" s="185">
        <v>36908</v>
      </c>
      <c r="G29" s="186">
        <f t="shared" si="1"/>
        <v>45.064713064713061</v>
      </c>
      <c r="H29" s="187">
        <f t="shared" si="2"/>
        <v>18.897708752658033</v>
      </c>
      <c r="I29" s="5"/>
      <c r="J29" s="15"/>
      <c r="K29" s="5"/>
    </row>
    <row r="30" spans="2:11" s="13" customFormat="1" ht="12" customHeight="1" x14ac:dyDescent="0.2">
      <c r="B30" s="9" t="s">
        <v>31</v>
      </c>
      <c r="C30" s="10" t="s">
        <v>32</v>
      </c>
      <c r="D30" s="174">
        <f>D31+D32</f>
        <v>480254</v>
      </c>
      <c r="E30" s="174">
        <f>E31+E32</f>
        <v>499589.3</v>
      </c>
      <c r="F30" s="175">
        <f t="shared" ref="F30" si="10">F31+F32</f>
        <v>155750</v>
      </c>
      <c r="G30" s="11">
        <f t="shared" si="1"/>
        <v>32.430755391938433</v>
      </c>
      <c r="H30" s="12">
        <f t="shared" si="2"/>
        <v>31.17560764411888</v>
      </c>
      <c r="I30" s="5"/>
      <c r="J30" s="5"/>
      <c r="K30" s="5"/>
    </row>
    <row r="31" spans="2:11" s="13" customFormat="1" ht="12" customHeight="1" x14ac:dyDescent="0.2">
      <c r="B31" s="176"/>
      <c r="C31" s="177" t="s">
        <v>14</v>
      </c>
      <c r="D31" s="178">
        <v>456285</v>
      </c>
      <c r="E31" s="178">
        <v>474495.5</v>
      </c>
      <c r="F31" s="179">
        <v>155048</v>
      </c>
      <c r="G31" s="180">
        <f t="shared" si="1"/>
        <v>33.980516563112964</v>
      </c>
      <c r="H31" s="181">
        <f t="shared" si="2"/>
        <v>32.676389976301145</v>
      </c>
      <c r="I31" s="5"/>
      <c r="J31" s="5"/>
      <c r="K31" s="5"/>
    </row>
    <row r="32" spans="2:11" s="13" customFormat="1" ht="12" customHeight="1" x14ac:dyDescent="0.2">
      <c r="B32" s="182"/>
      <c r="C32" s="183" t="s">
        <v>15</v>
      </c>
      <c r="D32" s="184">
        <v>23969</v>
      </c>
      <c r="E32" s="184">
        <v>25093.8</v>
      </c>
      <c r="F32" s="185">
        <v>702</v>
      </c>
      <c r="G32" s="186">
        <f t="shared" si="1"/>
        <v>2.928783011389712</v>
      </c>
      <c r="H32" s="187">
        <f t="shared" si="2"/>
        <v>2.797503765870454</v>
      </c>
      <c r="I32" s="5"/>
      <c r="J32" s="5"/>
      <c r="K32" s="5"/>
    </row>
    <row r="33" spans="2:11" s="13" customFormat="1" ht="12" customHeight="1" x14ac:dyDescent="0.2">
      <c r="B33" s="9" t="s">
        <v>33</v>
      </c>
      <c r="C33" s="10" t="s">
        <v>34</v>
      </c>
      <c r="D33" s="174">
        <f>D34+D35</f>
        <v>7879.3</v>
      </c>
      <c r="E33" s="174">
        <f t="shared" ref="E33:F33" si="11">E34+E35</f>
        <v>15476.900000000001</v>
      </c>
      <c r="F33" s="175">
        <f t="shared" si="11"/>
        <v>12358</v>
      </c>
      <c r="G33" s="11">
        <f t="shared" si="1"/>
        <v>156.84134377419315</v>
      </c>
      <c r="H33" s="12">
        <f t="shared" si="2"/>
        <v>79.848031582552053</v>
      </c>
      <c r="I33" s="5"/>
      <c r="J33" s="5"/>
      <c r="K33" s="5"/>
    </row>
    <row r="34" spans="2:11" s="13" customFormat="1" ht="12" customHeight="1" x14ac:dyDescent="0.2">
      <c r="B34" s="176"/>
      <c r="C34" s="177" t="s">
        <v>14</v>
      </c>
      <c r="D34" s="178">
        <v>7879.3</v>
      </c>
      <c r="E34" s="178">
        <v>12505.2</v>
      </c>
      <c r="F34" s="179">
        <v>9386</v>
      </c>
      <c r="G34" s="180">
        <f t="shared" si="1"/>
        <v>119.12225705329153</v>
      </c>
      <c r="H34" s="181">
        <f t="shared" si="2"/>
        <v>75.056776381025486</v>
      </c>
      <c r="I34" s="5"/>
      <c r="J34" s="5"/>
      <c r="K34" s="5"/>
    </row>
    <row r="35" spans="2:11" s="13" customFormat="1" ht="13.5" customHeight="1" thickBot="1" x14ac:dyDescent="0.25">
      <c r="B35" s="188"/>
      <c r="C35" s="189" t="s">
        <v>15</v>
      </c>
      <c r="D35" s="190">
        <v>0</v>
      </c>
      <c r="E35" s="190">
        <v>2971.7</v>
      </c>
      <c r="F35" s="191">
        <v>2972</v>
      </c>
      <c r="G35" s="186" t="s">
        <v>24</v>
      </c>
      <c r="H35" s="187">
        <f t="shared" si="2"/>
        <v>100.01009523168558</v>
      </c>
      <c r="I35" s="5"/>
      <c r="J35" s="5"/>
      <c r="K35" s="5"/>
    </row>
    <row r="36" spans="2:11" s="13" customFormat="1" ht="16.5" thickTop="1" x14ac:dyDescent="0.25">
      <c r="B36" s="192"/>
      <c r="C36" s="193" t="s">
        <v>35</v>
      </c>
      <c r="D36" s="194">
        <f>D7+D10+D13+D16+D19+D22+D25+D28+D31+D34</f>
        <v>1259352.3</v>
      </c>
      <c r="E36" s="194">
        <f t="shared" ref="E36:E37" si="12">E7+E10+E13+E16+E19+E22+E25+E28+E31+E34</f>
        <v>1378215.3</v>
      </c>
      <c r="F36" s="195">
        <f>F7+F10+F13+F16+F19+F22+F25+F28+F31+F34</f>
        <v>560595</v>
      </c>
      <c r="G36" s="196">
        <f t="shared" si="1"/>
        <v>44.514549264729176</v>
      </c>
      <c r="H36" s="197">
        <f t="shared" si="2"/>
        <v>40.675430028965721</v>
      </c>
      <c r="I36" s="5"/>
      <c r="J36" s="5"/>
      <c r="K36" s="5"/>
    </row>
    <row r="37" spans="2:11" s="13" customFormat="1" ht="16.5" thickBot="1" x14ac:dyDescent="0.3">
      <c r="B37" s="198"/>
      <c r="C37" s="199" t="s">
        <v>36</v>
      </c>
      <c r="D37" s="200">
        <f>D8+D11+D14+D17+D20+D23+D26+D29+D32+D35</f>
        <v>237656</v>
      </c>
      <c r="E37" s="200">
        <f t="shared" si="12"/>
        <v>1056808</v>
      </c>
      <c r="F37" s="201">
        <f>F8+F11+F14+F17+F20+F23+F26+F29+F32+F35</f>
        <v>256077</v>
      </c>
      <c r="G37" s="202">
        <f t="shared" si="1"/>
        <v>107.75111926481975</v>
      </c>
      <c r="H37" s="203">
        <f t="shared" si="2"/>
        <v>24.231175388528474</v>
      </c>
      <c r="I37" s="5"/>
      <c r="J37" s="5"/>
      <c r="K37" s="5"/>
    </row>
    <row r="38" spans="2:11" ht="17.25" thickTop="1" thickBot="1" x14ac:dyDescent="0.3">
      <c r="B38" s="16" t="s">
        <v>37</v>
      </c>
      <c r="C38" s="17" t="s">
        <v>38</v>
      </c>
      <c r="D38" s="18">
        <f>SUM(D36:D37)</f>
        <v>1497008.3</v>
      </c>
      <c r="E38" s="18">
        <f>SUM(E36:E37)</f>
        <v>2435023.2999999998</v>
      </c>
      <c r="F38" s="82">
        <f>SUM(F36:F37)</f>
        <v>816672</v>
      </c>
      <c r="G38" s="204">
        <f t="shared" si="1"/>
        <v>54.553605347411903</v>
      </c>
      <c r="H38" s="19">
        <f t="shared" si="2"/>
        <v>33.538570246945895</v>
      </c>
      <c r="I38" s="5"/>
      <c r="J38" s="5"/>
      <c r="K38" s="5"/>
    </row>
    <row r="39" spans="2:11" ht="17.25" thickTop="1" thickBot="1" x14ac:dyDescent="0.3">
      <c r="B39" s="20"/>
      <c r="C39" s="21" t="s">
        <v>39</v>
      </c>
      <c r="D39" s="22">
        <f>'[2]Příjmy k 30.6.2026'!C39-'[2]Výdaje k 30.6.2026'!D38</f>
        <v>0</v>
      </c>
      <c r="E39" s="22">
        <f>'[2]Příjmy k 30.6.2026'!D39-'[2]Výdaje k 30.6.2026'!E38</f>
        <v>-726123.19999999972</v>
      </c>
      <c r="F39" s="83">
        <f>'[2]Příjmy k 30.6.2026'!E39-'[2]Výdaje k 30.6.2026'!F38</f>
        <v>84197</v>
      </c>
      <c r="G39" s="205" t="s">
        <v>24</v>
      </c>
      <c r="H39" s="23">
        <f>F39/E39*100</f>
        <v>-11.595415213286124</v>
      </c>
      <c r="I39" s="5"/>
      <c r="J39" s="5"/>
      <c r="K39" s="5"/>
    </row>
    <row r="40" spans="2:11" ht="16.5" thickTop="1" x14ac:dyDescent="0.25">
      <c r="B40" s="206"/>
      <c r="C40" s="207" t="s">
        <v>40</v>
      </c>
      <c r="D40" s="208">
        <f>D39*-1</f>
        <v>0</v>
      </c>
      <c r="E40" s="208">
        <f t="shared" ref="E40:F40" si="13">E39*-1</f>
        <v>726123.19999999972</v>
      </c>
      <c r="F40" s="209">
        <f t="shared" si="13"/>
        <v>-84197</v>
      </c>
      <c r="G40" s="210" t="s">
        <v>24</v>
      </c>
      <c r="H40" s="211">
        <f>F40/E40*100</f>
        <v>-11.595415213286124</v>
      </c>
      <c r="I40" s="5"/>
      <c r="J40" s="5"/>
      <c r="K40" s="5"/>
    </row>
    <row r="41" spans="2:11" x14ac:dyDescent="0.2">
      <c r="B41" s="24"/>
      <c r="C41" s="25" t="s">
        <v>41</v>
      </c>
      <c r="D41" s="84">
        <v>0</v>
      </c>
      <c r="E41" s="212">
        <v>0</v>
      </c>
      <c r="F41" s="213">
        <v>-84399</v>
      </c>
      <c r="G41" s="81" t="s">
        <v>24</v>
      </c>
      <c r="H41" s="27" t="s">
        <v>24</v>
      </c>
      <c r="I41" s="5"/>
      <c r="J41" s="5"/>
      <c r="K41" s="5"/>
    </row>
    <row r="42" spans="2:11" x14ac:dyDescent="0.2">
      <c r="B42" s="28"/>
      <c r="C42" s="29" t="s">
        <v>42</v>
      </c>
      <c r="D42" s="224">
        <v>0</v>
      </c>
      <c r="E42" s="224">
        <v>0</v>
      </c>
      <c r="F42" s="224">
        <v>0</v>
      </c>
      <c r="G42" s="224" t="s">
        <v>24</v>
      </c>
      <c r="H42" s="228" t="s">
        <v>24</v>
      </c>
      <c r="I42" s="5"/>
      <c r="J42" s="5"/>
      <c r="K42" s="5"/>
    </row>
    <row r="43" spans="2:11" ht="12.75" customHeight="1" x14ac:dyDescent="0.2">
      <c r="B43" s="30"/>
      <c r="C43" s="31" t="s">
        <v>43</v>
      </c>
      <c r="D43" s="225"/>
      <c r="E43" s="226"/>
      <c r="F43" s="226"/>
      <c r="G43" s="227"/>
      <c r="H43" s="229"/>
      <c r="I43" s="5"/>
      <c r="J43" s="5"/>
      <c r="K43" s="5"/>
    </row>
    <row r="44" spans="2:11" ht="13.5" thickBot="1" x14ac:dyDescent="0.25">
      <c r="B44" s="32"/>
      <c r="C44" s="33" t="s">
        <v>44</v>
      </c>
      <c r="D44" s="85">
        <v>0</v>
      </c>
      <c r="E44" s="34">
        <v>0</v>
      </c>
      <c r="F44" s="214">
        <v>202</v>
      </c>
      <c r="G44" s="35" t="s">
        <v>24</v>
      </c>
      <c r="H44" s="36" t="s">
        <v>24</v>
      </c>
      <c r="I44" s="5"/>
      <c r="J44" s="5"/>
      <c r="K44" s="5"/>
    </row>
    <row r="45" spans="2:11" x14ac:dyDescent="0.2">
      <c r="F45" s="37"/>
      <c r="G45" s="38"/>
      <c r="H45" s="38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30.6.2026</vt:lpstr>
      <vt:lpstr>Výdaje k 30.6.2026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Plachá Radka (P8)</cp:lastModifiedBy>
  <cp:lastPrinted>2026-09-15T05:24:46Z</cp:lastPrinted>
  <dcterms:created xsi:type="dcterms:W3CDTF">2015-06-05T18:19:34Z</dcterms:created>
  <dcterms:modified xsi:type="dcterms:W3CDTF">2026-09-23T12:24:19Z</dcterms:modified>
</cp:coreProperties>
</file>