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9525"/>
  </bookViews>
  <sheets>
    <sheet name="Příjmy k 31.12.2015" sheetId="22" r:id="rId1"/>
    <sheet name="Výdaje k 31.12.2015" sheetId="23" r:id="rId2"/>
  </sheets>
  <externalReferences>
    <externalReference r:id="rId3"/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G43" i="23"/>
  <c r="F43"/>
  <c r="E40"/>
  <c r="F40" s="1"/>
  <c r="D40"/>
  <c r="C40"/>
  <c r="E39"/>
  <c r="G39" s="1"/>
  <c r="D39"/>
  <c r="C39"/>
  <c r="E38"/>
  <c r="G38" s="1"/>
  <c r="G37"/>
  <c r="E37"/>
  <c r="D37"/>
  <c r="C37"/>
  <c r="F37" s="1"/>
  <c r="E36"/>
  <c r="D36"/>
  <c r="D38" s="1"/>
  <c r="C36"/>
  <c r="C38" s="1"/>
  <c r="F38" s="1"/>
  <c r="G34"/>
  <c r="F34"/>
  <c r="G33"/>
  <c r="E33"/>
  <c r="D33"/>
  <c r="C33"/>
  <c r="F33" s="1"/>
  <c r="G32"/>
  <c r="F32"/>
  <c r="G31"/>
  <c r="F31"/>
  <c r="E30"/>
  <c r="D30"/>
  <c r="G30" s="1"/>
  <c r="C30"/>
  <c r="F30" s="1"/>
  <c r="G29"/>
  <c r="F29"/>
  <c r="G28"/>
  <c r="F28"/>
  <c r="E27"/>
  <c r="F27" s="1"/>
  <c r="D27"/>
  <c r="C27"/>
  <c r="G26"/>
  <c r="F26"/>
  <c r="G25"/>
  <c r="F25"/>
  <c r="F24"/>
  <c r="E24"/>
  <c r="G24" s="1"/>
  <c r="D24"/>
  <c r="C24"/>
  <c r="G23"/>
  <c r="F23"/>
  <c r="G22"/>
  <c r="F22"/>
  <c r="G21"/>
  <c r="E21"/>
  <c r="D21"/>
  <c r="C21"/>
  <c r="F21" s="1"/>
  <c r="G20"/>
  <c r="F20"/>
  <c r="G19"/>
  <c r="F19"/>
  <c r="E18"/>
  <c r="D18"/>
  <c r="G18" s="1"/>
  <c r="C18"/>
  <c r="F18" s="1"/>
  <c r="G17"/>
  <c r="F17"/>
  <c r="G16"/>
  <c r="F16"/>
  <c r="E15"/>
  <c r="F15" s="1"/>
  <c r="D15"/>
  <c r="C15"/>
  <c r="G13"/>
  <c r="F13"/>
  <c r="E12"/>
  <c r="D12"/>
  <c r="G12" s="1"/>
  <c r="C12"/>
  <c r="F12" s="1"/>
  <c r="G11"/>
  <c r="F11"/>
  <c r="G10"/>
  <c r="F10"/>
  <c r="E9"/>
  <c r="F9" s="1"/>
  <c r="D9"/>
  <c r="C9"/>
  <c r="G7"/>
  <c r="F7"/>
  <c r="E6"/>
  <c r="D6"/>
  <c r="G6" s="1"/>
  <c r="C6"/>
  <c r="F6" s="1"/>
  <c r="F46" i="22"/>
  <c r="E46"/>
  <c r="F45"/>
  <c r="F44"/>
  <c r="F42"/>
  <c r="F41"/>
  <c r="F39"/>
  <c r="F37"/>
  <c r="E37"/>
  <c r="F35"/>
  <c r="E35"/>
  <c r="D33"/>
  <c r="F33" s="1"/>
  <c r="C33"/>
  <c r="B33"/>
  <c r="F29"/>
  <c r="E29"/>
  <c r="F28"/>
  <c r="E28"/>
  <c r="F27"/>
  <c r="F25"/>
  <c r="F24"/>
  <c r="E24"/>
  <c r="F23"/>
  <c r="E23"/>
  <c r="F22"/>
  <c r="E22"/>
  <c r="F21"/>
  <c r="E21"/>
  <c r="F20"/>
  <c r="E20"/>
  <c r="D19"/>
  <c r="C19"/>
  <c r="B19"/>
  <c r="F17"/>
  <c r="E17"/>
  <c r="F16"/>
  <c r="E16"/>
  <c r="F15"/>
  <c r="E15"/>
  <c r="F14"/>
  <c r="E14"/>
  <c r="F13"/>
  <c r="E13"/>
  <c r="F12"/>
  <c r="E12"/>
  <c r="F11"/>
  <c r="E11"/>
  <c r="F10"/>
  <c r="D10"/>
  <c r="C10"/>
  <c r="B10"/>
  <c r="G36" i="23" l="1"/>
  <c r="G9"/>
  <c r="G15"/>
  <c r="G27"/>
  <c r="F36"/>
  <c r="F39"/>
  <c r="G40"/>
  <c r="D47" i="22"/>
  <c r="C47"/>
  <c r="E33"/>
  <c r="E10"/>
  <c r="E19"/>
  <c r="B47"/>
  <c r="F19"/>
  <c r="E47" l="1"/>
  <c r="F47"/>
</calcChain>
</file>

<file path=xl/sharedStrings.xml><?xml version="1.0" encoding="utf-8"?>
<sst xmlns="http://schemas.openxmlformats.org/spreadsheetml/2006/main" count="124" uniqueCount="86">
  <si>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</si>
  <si>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</si>
  <si>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</si>
  <si>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</si>
  <si>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</si>
  <si>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</si>
  <si>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</si>
  <si>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</si>
  <si>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</si>
  <si>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</si>
  <si>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</si>
  <si>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</si>
  <si>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</si>
  <si>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</si>
  <si>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</si>
  <si>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</si>
  <si>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</si>
  <si>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</si>
  <si>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</si>
  <si>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</si>
  <si>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</si>
  <si>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</si>
  <si>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</si>
  <si>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</si>
  <si>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</si>
  <si>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</si>
  <si>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</si>
  <si>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</si>
  <si>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</si>
  <si>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</si>
  <si>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</si>
  <si>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</si>
  <si>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 xml:space="preserve">           pol. 4131 - převody z vlastních fondů hospodářské činnosti</t>
  </si>
  <si>
    <t>Příjmy celkem (po konsolidaci)</t>
  </si>
  <si>
    <t>str. 2/2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</si>
  <si>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</si>
  <si>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</si>
  <si>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</si>
  <si>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</si>
  <si>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</si>
  <si>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</si>
  <si>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</si>
  <si>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</si>
  <si>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</si>
  <si>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</si>
  <si>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</si>
  <si>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</si>
  <si>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</si>
  <si>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</si>
  <si>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</si>
  <si>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</si>
  <si>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</si>
  <si>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</si>
  <si>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</si>
  <si>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</si>
  <si>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</si>
  <si>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</si>
  <si>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</si>
  <si>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</si>
  <si>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</si>
  <si>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</si>
  <si>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</si>
  <si>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</si>
  <si>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</si>
  <si>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</si>
  <si>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</si>
  <si>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</si>
  <si>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</si>
  <si>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>na rok 2015</t>
  </si>
  <si>
    <t>k  31. 12. 2015</t>
  </si>
  <si>
    <t xml:space="preserve">            pol. 1511 - daň z nemovitostí</t>
  </si>
  <si>
    <t>z toho: pol. 4137 - převody mezi Hl. městem Prahou a Městskou části Praha 8</t>
  </si>
  <si>
    <t xml:space="preserve">                            na výkon státní správy                                           (ZJ 900)</t>
  </si>
  <si>
    <t xml:space="preserve">           pol. 4137 - převody mezi Hl. městem Prahou a Městskou části Praha 8</t>
  </si>
  <si>
    <t xml:space="preserve">                            dotační vztah k Městské části Praha 8                   (ZJ 921)</t>
  </si>
  <si>
    <t xml:space="preserve">                            dotační vztah k Městské části Praha 8 - dotace ze státního rozpočtu</t>
  </si>
  <si>
    <t xml:space="preserve">                            dotační vztah k Městské části Praha 8 - dotace od Hl. města Prahy</t>
  </si>
  <si>
    <r>
      <t xml:space="preserve">                           </t>
    </r>
    <r>
      <rPr>
        <i/>
        <sz val="10"/>
        <rFont val="Arial CE"/>
        <charset val="238"/>
      </rPr>
      <t xml:space="preserve"> z toho investiční dotace</t>
    </r>
  </si>
  <si>
    <t xml:space="preserve">                            dotační vztah k Městské části Praha 8 - dotace na projekty z evropských fondů</t>
  </si>
  <si>
    <t xml:space="preserve">               Plnění rozpočtu Městské části Praha 8 za leden až prosinec  2015</t>
  </si>
  <si>
    <t>rozpočet</t>
  </si>
  <si>
    <t xml:space="preserve"> Výdaje</t>
  </si>
  <si>
    <t xml:space="preserve">Příloha č. 2 </t>
  </si>
  <si>
    <t>Zastupitelstva městské části Praha 8</t>
  </si>
  <si>
    <t xml:space="preserve">ze dne 22. června  2016                                          </t>
  </si>
  <si>
    <t>usnesení č. Usn ZMC 015/2016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</si>
</sst>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b/>
      <sz val="12"/>
      <color indexed="17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theme="1"/>
      <name val="Ariel ce"/>
      <charset val="238"/>
    </font>
    <font>
      <u/>
      <sz val="10"/>
      <color indexed="8"/>
      <name val="Arie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4" fontId="5" fillId="0" borderId="13" xfId="1" applyNumberFormat="1" applyFont="1" applyFill="1" applyBorder="1"/>
    <xf numFmtId="0" fontId="7" fillId="0" borderId="14" xfId="1" applyFont="1" applyBorder="1" applyAlignment="1">
      <alignment horizontal="left"/>
    </xf>
    <xf numFmtId="3" fontId="7" fillId="0" borderId="15" xfId="1" applyNumberFormat="1" applyFont="1" applyFill="1" applyBorder="1"/>
    <xf numFmtId="4" fontId="7" fillId="0" borderId="15" xfId="1" applyNumberFormat="1" applyFont="1" applyFill="1" applyBorder="1"/>
    <xf numFmtId="0" fontId="7" fillId="0" borderId="14" xfId="1" applyFont="1" applyBorder="1"/>
    <xf numFmtId="0" fontId="8" fillId="0" borderId="14" xfId="1" applyFont="1" applyBorder="1"/>
    <xf numFmtId="3" fontId="7" fillId="0" borderId="16" xfId="1" applyNumberFormat="1" applyFont="1" applyFill="1" applyBorder="1"/>
    <xf numFmtId="0" fontId="5" fillId="0" borderId="17" xfId="1" applyFont="1" applyBorder="1"/>
    <xf numFmtId="0" fontId="5" fillId="0" borderId="14" xfId="1" applyFont="1" applyBorder="1"/>
    <xf numFmtId="3" fontId="5" fillId="0" borderId="15" xfId="1" applyNumberFormat="1" applyFont="1" applyFill="1" applyBorder="1"/>
    <xf numFmtId="0" fontId="7" fillId="0" borderId="5" xfId="1" applyFont="1" applyBorder="1"/>
    <xf numFmtId="3" fontId="7" fillId="0" borderId="18" xfId="1" applyNumberFormat="1" applyFont="1" applyFill="1" applyBorder="1"/>
    <xf numFmtId="4" fontId="7" fillId="0" borderId="18" xfId="1" applyNumberFormat="1" applyFont="1" applyFill="1" applyBorder="1"/>
    <xf numFmtId="0" fontId="5" fillId="0" borderId="19" xfId="1" applyFont="1" applyBorder="1"/>
    <xf numFmtId="3" fontId="5" fillId="0" borderId="20" xfId="1" applyNumberFormat="1" applyFont="1" applyFill="1" applyBorder="1"/>
    <xf numFmtId="0" fontId="9" fillId="0" borderId="0" xfId="1" applyFont="1"/>
    <xf numFmtId="0" fontId="1" fillId="0" borderId="0" xfId="1" applyFont="1" applyAlignment="1">
      <alignment horizontal="right"/>
    </xf>
    <xf numFmtId="0" fontId="1" fillId="0" borderId="21" xfId="1" applyFont="1" applyBorder="1"/>
    <xf numFmtId="0" fontId="1" fillId="0" borderId="3" xfId="1" applyFont="1" applyBorder="1"/>
    <xf numFmtId="0" fontId="10" fillId="0" borderId="22" xfId="1" applyFont="1" applyBorder="1" applyAlignment="1">
      <alignment horizontal="left"/>
    </xf>
    <xf numFmtId="0" fontId="11" fillId="0" borderId="0" xfId="1" applyFont="1" applyBorder="1" applyAlignment="1"/>
    <xf numFmtId="0" fontId="2" fillId="0" borderId="22" xfId="1" applyFont="1" applyBorder="1" applyAlignment="1">
      <alignment horizontal="center"/>
    </xf>
    <xf numFmtId="0" fontId="1" fillId="0" borderId="0" xfId="1" applyFont="1" applyBorder="1"/>
    <xf numFmtId="0" fontId="12" fillId="0" borderId="21" xfId="1" applyFont="1" applyBorder="1" applyAlignment="1">
      <alignment horizontal="center"/>
    </xf>
    <xf numFmtId="164" fontId="1" fillId="0" borderId="13" xfId="1" applyNumberFormat="1" applyFont="1" applyFill="1" applyBorder="1"/>
    <xf numFmtId="164" fontId="1" fillId="0" borderId="23" xfId="1" applyNumberFormat="1" applyFont="1" applyFill="1" applyBorder="1"/>
    <xf numFmtId="4" fontId="1" fillId="0" borderId="23" xfId="1" applyNumberFormat="1" applyFont="1" applyFill="1" applyBorder="1"/>
    <xf numFmtId="164" fontId="1" fillId="0" borderId="24" xfId="1" applyNumberFormat="1" applyFont="1" applyFill="1" applyBorder="1"/>
    <xf numFmtId="3" fontId="1" fillId="0" borderId="15" xfId="1" applyNumberFormat="1" applyFont="1" applyFill="1" applyBorder="1"/>
    <xf numFmtId="164" fontId="1" fillId="0" borderId="15" xfId="1" applyNumberFormat="1" applyFont="1" applyFill="1" applyBorder="1"/>
    <xf numFmtId="4" fontId="1" fillId="0" borderId="15" xfId="1" applyNumberFormat="1" applyFont="1" applyFill="1" applyBorder="1"/>
    <xf numFmtId="4" fontId="1" fillId="0" borderId="27" xfId="1" applyNumberFormat="1" applyFont="1" applyFill="1" applyBorder="1"/>
    <xf numFmtId="0" fontId="10" fillId="0" borderId="25" xfId="1" applyFont="1" applyBorder="1" applyAlignment="1">
      <alignment horizontal="center"/>
    </xf>
    <xf numFmtId="0" fontId="10" fillId="0" borderId="26" xfId="1" applyFont="1" applyBorder="1"/>
    <xf numFmtId="3" fontId="10" fillId="0" borderId="34" xfId="1" applyNumberFormat="1" applyFont="1" applyFill="1" applyBorder="1"/>
    <xf numFmtId="164" fontId="10" fillId="0" borderId="34" xfId="1" applyNumberFormat="1" applyFont="1" applyFill="1" applyBorder="1"/>
    <xf numFmtId="4" fontId="10" fillId="0" borderId="34" xfId="1" applyNumberFormat="1" applyFont="1" applyFill="1" applyBorder="1"/>
    <xf numFmtId="4" fontId="10" fillId="0" borderId="27" xfId="1" applyNumberFormat="1" applyFont="1" applyFill="1" applyBorder="1"/>
    <xf numFmtId="0" fontId="1" fillId="0" borderId="25" xfId="1" applyFont="1" applyBorder="1" applyAlignment="1">
      <alignment horizontal="center"/>
    </xf>
    <xf numFmtId="0" fontId="1" fillId="0" borderId="26" xfId="1" applyFont="1" applyBorder="1"/>
    <xf numFmtId="0" fontId="1" fillId="0" borderId="8" xfId="1" applyFont="1" applyBorder="1" applyAlignment="1">
      <alignment horizontal="center"/>
    </xf>
    <xf numFmtId="164" fontId="1" fillId="0" borderId="10" xfId="1" applyNumberFormat="1" applyFont="1" applyFill="1" applyBorder="1"/>
    <xf numFmtId="4" fontId="10" fillId="0" borderId="11" xfId="1" applyNumberFormat="1" applyFont="1" applyFill="1" applyBorder="1"/>
    <xf numFmtId="4" fontId="1" fillId="0" borderId="16" xfId="1" applyNumberFormat="1" applyFont="1" applyFill="1" applyBorder="1"/>
    <xf numFmtId="3" fontId="0" fillId="0" borderId="0" xfId="0" applyNumberFormat="1"/>
    <xf numFmtId="164" fontId="0" fillId="0" borderId="0" xfId="0" applyNumberFormat="1"/>
    <xf numFmtId="0" fontId="7" fillId="0" borderId="35" xfId="1" applyFont="1" applyBorder="1"/>
    <xf numFmtId="3" fontId="5" fillId="2" borderId="13" xfId="1" applyNumberFormat="1" applyFont="1" applyFill="1" applyBorder="1"/>
    <xf numFmtId="4" fontId="5" fillId="0" borderId="24" xfId="1" applyNumberFormat="1" applyFont="1" applyFill="1" applyBorder="1"/>
    <xf numFmtId="164" fontId="7" fillId="0" borderId="15" xfId="1" applyNumberFormat="1" applyFont="1" applyFill="1" applyBorder="1"/>
    <xf numFmtId="3" fontId="7" fillId="2" borderId="15" xfId="1" applyNumberFormat="1" applyFont="1" applyFill="1" applyBorder="1"/>
    <xf numFmtId="4" fontId="7" fillId="0" borderId="27" xfId="1" applyNumberFormat="1" applyFont="1" applyFill="1" applyBorder="1"/>
    <xf numFmtId="164" fontId="7" fillId="0" borderId="16" xfId="1" applyNumberFormat="1" applyFont="1" applyFill="1" applyBorder="1"/>
    <xf numFmtId="3" fontId="13" fillId="0" borderId="16" xfId="1" applyNumberFormat="1" applyFont="1" applyFill="1" applyBorder="1"/>
    <xf numFmtId="4" fontId="14" fillId="0" borderId="16" xfId="1" applyNumberFormat="1" applyFont="1" applyFill="1" applyBorder="1"/>
    <xf numFmtId="4" fontId="14" fillId="0" borderId="3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4" fontId="5" fillId="0" borderId="16" xfId="1" applyNumberFormat="1" applyFont="1" applyFill="1" applyBorder="1"/>
    <xf numFmtId="4" fontId="5" fillId="0" borderId="37" xfId="1" applyNumberFormat="1" applyFont="1" applyFill="1" applyBorder="1"/>
    <xf numFmtId="4" fontId="15" fillId="0" borderId="16" xfId="1" applyNumberFormat="1" applyFont="1" applyFill="1" applyBorder="1"/>
    <xf numFmtId="4" fontId="15" fillId="0" borderId="37" xfId="1" applyNumberFormat="1" applyFont="1" applyFill="1" applyBorder="1"/>
    <xf numFmtId="4" fontId="1" fillId="0" borderId="0" xfId="1" applyNumberFormat="1"/>
    <xf numFmtId="3" fontId="13" fillId="0" borderId="15" xfId="1" applyNumberFormat="1" applyFont="1" applyFill="1" applyBorder="1"/>
    <xf numFmtId="4" fontId="14" fillId="0" borderId="15" xfId="1" applyNumberFormat="1" applyFont="1" applyFill="1" applyBorder="1"/>
    <xf numFmtId="4" fontId="14" fillId="0" borderId="27" xfId="1" applyNumberFormat="1" applyFont="1" applyFill="1" applyBorder="1"/>
    <xf numFmtId="164" fontId="5" fillId="0" borderId="15" xfId="1" applyNumberFormat="1" applyFont="1" applyFill="1" applyBorder="1"/>
    <xf numFmtId="3" fontId="5" fillId="0" borderId="15" xfId="1" applyNumberFormat="1" applyFont="1" applyFill="1" applyBorder="1" applyAlignment="1">
      <alignment horizontal="right"/>
    </xf>
    <xf numFmtId="4" fontId="5" fillId="0" borderId="15" xfId="1" applyNumberFormat="1" applyFont="1" applyFill="1" applyBorder="1"/>
    <xf numFmtId="4" fontId="5" fillId="0" borderId="27" xfId="1" applyNumberFormat="1" applyFont="1" applyFill="1" applyBorder="1"/>
    <xf numFmtId="3" fontId="1" fillId="0" borderId="0" xfId="1" applyNumberFormat="1"/>
    <xf numFmtId="164" fontId="7" fillId="0" borderId="18" xfId="1" applyNumberFormat="1" applyFont="1" applyFill="1" applyBorder="1"/>
    <xf numFmtId="4" fontId="7" fillId="0" borderId="36" xfId="1" applyNumberFormat="1" applyFont="1" applyFill="1" applyBorder="1"/>
    <xf numFmtId="3" fontId="7" fillId="2" borderId="16" xfId="1" applyNumberFormat="1" applyFont="1" applyFill="1" applyBorder="1"/>
    <xf numFmtId="164" fontId="7" fillId="2" borderId="16" xfId="1" applyNumberFormat="1" applyFont="1" applyFill="1" applyBorder="1"/>
    <xf numFmtId="4" fontId="7" fillId="2" borderId="16" xfId="1" applyNumberFormat="1" applyFont="1" applyFill="1" applyBorder="1"/>
    <xf numFmtId="4" fontId="7" fillId="2" borderId="37" xfId="1" applyNumberFormat="1" applyFont="1" applyFill="1" applyBorder="1"/>
    <xf numFmtId="0" fontId="7" fillId="0" borderId="40" xfId="1" applyFont="1" applyBorder="1"/>
    <xf numFmtId="3" fontId="7" fillId="2" borderId="18" xfId="1" applyNumberFormat="1" applyFont="1" applyFill="1" applyBorder="1"/>
    <xf numFmtId="164" fontId="7" fillId="2" borderId="18" xfId="1" applyNumberFormat="1" applyFont="1" applyFill="1" applyBorder="1"/>
    <xf numFmtId="3" fontId="16" fillId="2" borderId="18" xfId="1" applyNumberFormat="1" applyFont="1" applyFill="1" applyBorder="1"/>
    <xf numFmtId="4" fontId="7" fillId="2" borderId="18" xfId="1" applyNumberFormat="1" applyFont="1" applyFill="1" applyBorder="1"/>
    <xf numFmtId="4" fontId="7" fillId="2" borderId="36" xfId="1" applyNumberFormat="1" applyFont="1" applyFill="1" applyBorder="1"/>
    <xf numFmtId="0" fontId="7" fillId="0" borderId="17" xfId="1" applyFont="1" applyBorder="1"/>
    <xf numFmtId="4" fontId="1" fillId="2" borderId="0" xfId="1" applyNumberFormat="1" applyFill="1"/>
    <xf numFmtId="3" fontId="7" fillId="2" borderId="6" xfId="1" applyNumberFormat="1" applyFont="1" applyFill="1" applyBorder="1"/>
    <xf numFmtId="164" fontId="7" fillId="2" borderId="6" xfId="1" applyNumberFormat="1" applyFont="1" applyFill="1" applyBorder="1"/>
    <xf numFmtId="4" fontId="7" fillId="2" borderId="6" xfId="1" applyNumberFormat="1" applyFont="1" applyFill="1" applyBorder="1"/>
    <xf numFmtId="4" fontId="7" fillId="2" borderId="7" xfId="1" applyNumberFormat="1" applyFont="1" applyFill="1" applyBorder="1"/>
    <xf numFmtId="3" fontId="12" fillId="2" borderId="6" xfId="1" applyNumberFormat="1" applyFont="1" applyFill="1" applyBorder="1"/>
    <xf numFmtId="164" fontId="12" fillId="2" borderId="6" xfId="1" applyNumberFormat="1" applyFont="1" applyFill="1" applyBorder="1"/>
    <xf numFmtId="4" fontId="12" fillId="2" borderId="7" xfId="1" applyNumberFormat="1" applyFont="1" applyFill="1" applyBorder="1"/>
    <xf numFmtId="164" fontId="7" fillId="2" borderId="15" xfId="1" applyNumberFormat="1" applyFont="1" applyFill="1" applyBorder="1"/>
    <xf numFmtId="4" fontId="7" fillId="2" borderId="15" xfId="1" applyNumberFormat="1" applyFont="1" applyFill="1" applyBorder="1"/>
    <xf numFmtId="4" fontId="7" fillId="2" borderId="27" xfId="1" applyNumberFormat="1" applyFont="1" applyFill="1" applyBorder="1"/>
    <xf numFmtId="164" fontId="5" fillId="2" borderId="20" xfId="1" applyNumberFormat="1" applyFont="1" applyFill="1" applyBorder="1"/>
    <xf numFmtId="3" fontId="5" fillId="2" borderId="20" xfId="1" applyNumberFormat="1" applyFont="1" applyFill="1" applyBorder="1"/>
    <xf numFmtId="4" fontId="5" fillId="2" borderId="20" xfId="1" applyNumberFormat="1" applyFont="1" applyFill="1" applyBorder="1"/>
    <xf numFmtId="4" fontId="5" fillId="2" borderId="38" xfId="1" applyNumberFormat="1" applyFont="1" applyFill="1" applyBorder="1"/>
    <xf numFmtId="0" fontId="1" fillId="0" borderId="41" xfId="1" applyFont="1" applyFill="1" applyBorder="1"/>
    <xf numFmtId="3" fontId="1" fillId="0" borderId="41" xfId="1" applyNumberFormat="1" applyFont="1" applyFill="1" applyBorder="1"/>
    <xf numFmtId="4" fontId="1" fillId="0" borderId="41" xfId="1" applyNumberFormat="1" applyFont="1" applyFill="1" applyBorder="1"/>
    <xf numFmtId="49" fontId="6" fillId="2" borderId="25" xfId="1" applyNumberFormat="1" applyFont="1" applyFill="1" applyBorder="1" applyAlignment="1">
      <alignment horizontal="center"/>
    </xf>
    <xf numFmtId="0" fontId="6" fillId="2" borderId="26" xfId="1" applyFont="1" applyFill="1" applyBorder="1"/>
    <xf numFmtId="3" fontId="6" fillId="2" borderId="15" xfId="1" applyNumberFormat="1" applyFont="1" applyFill="1" applyBorder="1"/>
    <xf numFmtId="164" fontId="6" fillId="2" borderId="15" xfId="1" applyNumberFormat="1" applyFont="1" applyFill="1" applyBorder="1"/>
    <xf numFmtId="4" fontId="6" fillId="2" borderId="15" xfId="1" applyNumberFormat="1" applyFont="1" applyFill="1" applyBorder="1"/>
    <xf numFmtId="4" fontId="6" fillId="2" borderId="27" xfId="1" applyNumberFormat="1" applyFont="1" applyFill="1" applyBorder="1"/>
    <xf numFmtId="0" fontId="1" fillId="2" borderId="0" xfId="1" applyFill="1"/>
    <xf numFmtId="49" fontId="1" fillId="2" borderId="25" xfId="1" applyNumberFormat="1" applyFont="1" applyFill="1" applyBorder="1" applyAlignment="1">
      <alignment horizontal="center"/>
    </xf>
    <xf numFmtId="0" fontId="1" fillId="2" borderId="26" xfId="1" applyFont="1" applyFill="1" applyBorder="1"/>
    <xf numFmtId="3" fontId="1" fillId="2" borderId="15" xfId="1" applyNumberFormat="1" applyFont="1" applyFill="1" applyBorder="1"/>
    <xf numFmtId="164" fontId="1" fillId="2" borderId="15" xfId="1" applyNumberFormat="1" applyFont="1" applyFill="1" applyBorder="1"/>
    <xf numFmtId="4" fontId="1" fillId="2" borderId="15" xfId="1" applyNumberFormat="1" applyFont="1" applyFill="1" applyBorder="1"/>
    <xf numFmtId="4" fontId="1" fillId="2" borderId="27" xfId="1" applyNumberFormat="1" applyFont="1" applyFill="1" applyBorder="1"/>
    <xf numFmtId="49" fontId="1" fillId="2" borderId="28" xfId="1" applyNumberFormat="1" applyFont="1" applyFill="1" applyBorder="1" applyAlignment="1">
      <alignment horizontal="center"/>
    </xf>
    <xf numFmtId="0" fontId="1" fillId="2" borderId="29" xfId="1" applyFont="1" applyFill="1" applyBorder="1"/>
    <xf numFmtId="3" fontId="1" fillId="2" borderId="30" xfId="1" applyNumberFormat="1" applyFont="1" applyFill="1" applyBorder="1"/>
    <xf numFmtId="164" fontId="1" fillId="2" borderId="30" xfId="1" applyNumberFormat="1" applyFont="1" applyFill="1" applyBorder="1"/>
    <xf numFmtId="4" fontId="1" fillId="2" borderId="30" xfId="1" applyNumberFormat="1" applyFont="1" applyFill="1" applyBorder="1"/>
    <xf numFmtId="4" fontId="1" fillId="2" borderId="31" xfId="1" applyNumberFormat="1" applyFont="1" applyFill="1" applyBorder="1"/>
    <xf numFmtId="0" fontId="3" fillId="2" borderId="35" xfId="1" applyFont="1" applyFill="1" applyBorder="1" applyAlignment="1">
      <alignment horizontal="center"/>
    </xf>
    <xf numFmtId="0" fontId="10" fillId="2" borderId="39" xfId="1" applyFont="1" applyFill="1" applyBorder="1"/>
    <xf numFmtId="3" fontId="10" fillId="2" borderId="16" xfId="1" applyNumberFormat="1" applyFont="1" applyFill="1" applyBorder="1"/>
    <xf numFmtId="164" fontId="10" fillId="2" borderId="16" xfId="1" applyNumberFormat="1" applyFont="1" applyFill="1" applyBorder="1"/>
    <xf numFmtId="4" fontId="10" fillId="2" borderId="16" xfId="1" applyNumberFormat="1" applyFont="1" applyFill="1" applyBorder="1"/>
    <xf numFmtId="4" fontId="10" fillId="2" borderId="37" xfId="1" applyNumberFormat="1" applyFont="1" applyFill="1" applyBorder="1"/>
    <xf numFmtId="0" fontId="3" fillId="2" borderId="28" xfId="1" applyFont="1" applyFill="1" applyBorder="1" applyAlignment="1">
      <alignment horizontal="center"/>
    </xf>
    <xf numFmtId="0" fontId="10" fillId="2" borderId="29" xfId="1" applyFont="1" applyFill="1" applyBorder="1"/>
    <xf numFmtId="3" fontId="10" fillId="2" borderId="30" xfId="1" applyNumberFormat="1" applyFont="1" applyFill="1" applyBorder="1"/>
    <xf numFmtId="164" fontId="10" fillId="2" borderId="30" xfId="1" applyNumberFormat="1" applyFont="1" applyFill="1" applyBorder="1"/>
    <xf numFmtId="4" fontId="10" fillId="2" borderId="30" xfId="1" applyNumberFormat="1" applyFont="1" applyFill="1" applyBorder="1"/>
    <xf numFmtId="4" fontId="10" fillId="2" borderId="31" xfId="1" applyNumberFormat="1" applyFont="1" applyFill="1" applyBorder="1"/>
    <xf numFmtId="0" fontId="1" fillId="2" borderId="28" xfId="1" applyFont="1" applyFill="1" applyBorder="1" applyAlignment="1">
      <alignment horizontal="center"/>
    </xf>
    <xf numFmtId="4" fontId="10" fillId="2" borderId="32" xfId="1" applyNumberFormat="1" applyFont="1" applyFill="1" applyBorder="1"/>
    <xf numFmtId="0" fontId="10" fillId="2" borderId="33" xfId="1" applyFont="1" applyFill="1" applyBorder="1"/>
    <xf numFmtId="0" fontId="17" fillId="0" borderId="0" xfId="0" applyFont="1"/>
    <xf numFmtId="0" fontId="18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3565\AppData\Local\Microsoft\Windows\Temporary%20Internet%20Files\Content.Outlook\Q4YYZE3W\P&#345;&#237;jmy%20a%20v&#253;daj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08x3565\Desktop\P&#345;&#237;jmy%20a%20v&#253;daje%20(sum&#225;&#34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P&#345;&#237;jmy%20a%20v&#253;daje\2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3.2015 "/>
      <sheetName val="Výdaje k 31.3.2015 "/>
      <sheetName val="Příjmy k 30.4.2015 "/>
      <sheetName val="Výdaje k 30.4.2015 "/>
      <sheetName val="Příjmy k 31.5.2015"/>
      <sheetName val="Výdaje k 31.5.2015"/>
    </sheetNames>
    <sheetDataSet>
      <sheetData sheetId="0" refreshError="1">
        <row r="41">
          <cell r="B41">
            <v>1446697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38">
          <cell r="C38">
            <v>1546697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10.2015"/>
      <sheetName val="Výdaje k 31.10.2015"/>
      <sheetName val="Příjmy k 30.11.2015"/>
      <sheetName val="Výdaje k 30.11.2015"/>
      <sheetName val="List1"/>
    </sheetNames>
    <sheetDataSet>
      <sheetData sheetId="0"/>
      <sheetData sheetId="1"/>
      <sheetData sheetId="2">
        <row r="41">
          <cell r="C41">
            <v>1686420.5999999999</v>
          </cell>
        </row>
      </sheetData>
      <sheetData sheetId="3">
        <row r="38">
          <cell r="D38">
            <v>1825776.6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říjmy k 31.3.2015 "/>
      <sheetName val="Výdaje k 31.3.2015 "/>
      <sheetName val="Příjmy k 30.4.2015 "/>
      <sheetName val="Výdaje k 30.4.2015 "/>
      <sheetName val="Příjmy k 31.5.2015"/>
      <sheetName val="Výdaje k 31.5.2015"/>
      <sheetName val="Příjmy k 30.6.2015 "/>
      <sheetName val="Výdaje k 30.6.2015 "/>
      <sheetName val="Příjmy k 31.8.2015"/>
      <sheetName val="Příjmy k 30.9.2015 "/>
      <sheetName val="Výdaje k 30.9.2015 "/>
      <sheetName val="Příjmy k 31.10.2015"/>
      <sheetName val="Výdaje k 31.10.2015"/>
      <sheetName val="Příjmy k 30.11.2015"/>
      <sheetName val="Výdaje k 30.11.2015"/>
      <sheetName val="Příjmy k 31.12.2015"/>
      <sheetName val="Výdaje k 31.12.2015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3">
          <cell r="D43">
            <v>1090518</v>
          </cell>
        </row>
      </sheetData>
      <sheetData sheetId="16">
        <row r="38">
          <cell r="E38">
            <v>1071997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D2" sqref="D2"/>
    </sheetView>
  </sheetViews>
  <sheetFormatPr defaultRowHeight="15"/>
  <cols>
    <col min="1" max="1" width="75.5703125" customWidth="1"/>
    <col min="2" max="2" width="13.7109375" customWidth="1"/>
    <col min="3" max="3" width="16" customWidth="1"/>
    <col min="4" max="6" width="13.7109375" customWidth="1"/>
  </cols>
  <sheetData>
    <row r="1" spans="1:6">
      <c r="D1" s="156" t="s">
        <v>82</v>
      </c>
      <c r="E1" s="156"/>
      <c r="F1" s="156"/>
    </row>
    <row r="2" spans="1:6">
      <c r="D2" s="156" t="s">
        <v>85</v>
      </c>
      <c r="E2" s="156"/>
      <c r="F2" s="156"/>
    </row>
    <row r="3" spans="1:6">
      <c r="D3" s="156" t="s">
        <v>83</v>
      </c>
      <c r="E3" s="156"/>
      <c r="F3" s="156"/>
    </row>
    <row r="4" spans="1:6">
      <c r="D4" s="157" t="s">
        <v>84</v>
      </c>
      <c r="E4" s="157"/>
      <c r="F4" s="156"/>
    </row>
    <row r="5" spans="1:6" ht="18">
      <c r="A5" s="1" t="s">
        <v>79</v>
      </c>
      <c r="B5" s="2"/>
      <c r="C5" s="3"/>
      <c r="D5" s="3"/>
      <c r="E5" s="3"/>
      <c r="F5" s="3"/>
    </row>
    <row r="6" spans="1:6" ht="15.75" thickBot="1">
      <c r="A6" s="4" t="s">
        <v>0</v>
      </c>
      <c r="B6" s="3"/>
      <c r="C6" s="3"/>
      <c r="D6" s="3"/>
      <c r="E6" s="3"/>
      <c r="F6" s="5" t="s">
        <v>1</v>
      </c>
    </row>
    <row r="7" spans="1:6" s="3" customFormat="1" ht="12.75">
      <c r="A7" s="6"/>
      <c r="B7" s="7" t="s">
        <v>2</v>
      </c>
      <c r="C7" s="7" t="s">
        <v>3</v>
      </c>
      <c r="D7" s="7" t="s">
        <v>4</v>
      </c>
      <c r="E7" s="8" t="s">
        <v>5</v>
      </c>
      <c r="F7" s="9" t="s">
        <v>5</v>
      </c>
    </row>
    <row r="8" spans="1:6" s="3" customFormat="1" ht="15.75">
      <c r="A8" s="10" t="s">
        <v>6</v>
      </c>
      <c r="B8" s="11" t="s">
        <v>7</v>
      </c>
      <c r="C8" s="11" t="s">
        <v>8</v>
      </c>
      <c r="D8" s="11"/>
      <c r="E8" s="12" t="s">
        <v>9</v>
      </c>
      <c r="F8" s="13" t="s">
        <v>9</v>
      </c>
    </row>
    <row r="9" spans="1:6" s="3" customFormat="1" ht="13.5" thickBot="1">
      <c r="A9" s="14"/>
      <c r="B9" s="15" t="s">
        <v>68</v>
      </c>
      <c r="C9" s="15" t="s">
        <v>68</v>
      </c>
      <c r="D9" s="15" t="s">
        <v>69</v>
      </c>
      <c r="E9" s="16" t="s">
        <v>10</v>
      </c>
      <c r="F9" s="17" t="s">
        <v>11</v>
      </c>
    </row>
    <row r="10" spans="1:6" s="3" customFormat="1" ht="15.75">
      <c r="A10" s="18" t="s">
        <v>12</v>
      </c>
      <c r="B10" s="19">
        <f>SUM(B11:B17)</f>
        <v>82630</v>
      </c>
      <c r="C10" s="67">
        <f>SUM(C11:C17)</f>
        <v>82630</v>
      </c>
      <c r="D10" s="19">
        <f>SUM(D11:D17)</f>
        <v>90201</v>
      </c>
      <c r="E10" s="20">
        <f>D10/B10*100</f>
        <v>109.16253176812296</v>
      </c>
      <c r="F10" s="68">
        <f>D10/C10*100</f>
        <v>109.16253176812296</v>
      </c>
    </row>
    <row r="11" spans="1:6" s="3" customFormat="1" ht="12.75">
      <c r="A11" s="21" t="s">
        <v>13</v>
      </c>
      <c r="B11" s="22">
        <v>12200</v>
      </c>
      <c r="C11" s="69">
        <v>12200</v>
      </c>
      <c r="D11" s="70">
        <v>12390</v>
      </c>
      <c r="E11" s="23">
        <f>D11/B11*100</f>
        <v>101.55737704918033</v>
      </c>
      <c r="F11" s="71">
        <f>D11/C11*100</f>
        <v>101.55737704918033</v>
      </c>
    </row>
    <row r="12" spans="1:6" s="3" customFormat="1" ht="12.75">
      <c r="A12" s="24" t="s">
        <v>14</v>
      </c>
      <c r="B12" s="22">
        <v>2800</v>
      </c>
      <c r="C12" s="69">
        <v>2800</v>
      </c>
      <c r="D12" s="70">
        <v>2648</v>
      </c>
      <c r="E12" s="23">
        <f t="shared" ref="E12:E17" si="0">D12/B12*100</f>
        <v>94.571428571428569</v>
      </c>
      <c r="F12" s="71">
        <f t="shared" ref="F12:F17" si="1">D12/C12*100</f>
        <v>94.571428571428569</v>
      </c>
    </row>
    <row r="13" spans="1:6" s="3" customFormat="1" ht="12.75">
      <c r="A13" s="24" t="s">
        <v>15</v>
      </c>
      <c r="B13" s="22">
        <v>600</v>
      </c>
      <c r="C13" s="69">
        <v>600</v>
      </c>
      <c r="D13" s="22">
        <v>834</v>
      </c>
      <c r="E13" s="23">
        <f t="shared" si="0"/>
        <v>139</v>
      </c>
      <c r="F13" s="71">
        <f t="shared" si="1"/>
        <v>139</v>
      </c>
    </row>
    <row r="14" spans="1:6" s="3" customFormat="1" ht="12.75">
      <c r="A14" s="24" t="s">
        <v>16</v>
      </c>
      <c r="B14" s="22">
        <v>13000</v>
      </c>
      <c r="C14" s="69">
        <v>13000</v>
      </c>
      <c r="D14" s="22">
        <v>17654</v>
      </c>
      <c r="E14" s="23">
        <f t="shared" si="0"/>
        <v>135.80000000000001</v>
      </c>
      <c r="F14" s="71">
        <f t="shared" si="1"/>
        <v>135.80000000000001</v>
      </c>
    </row>
    <row r="15" spans="1:6" s="3" customFormat="1" ht="12.75">
      <c r="A15" s="24" t="s">
        <v>17</v>
      </c>
      <c r="B15" s="22">
        <v>30</v>
      </c>
      <c r="C15" s="69">
        <v>30</v>
      </c>
      <c r="D15" s="22">
        <v>26</v>
      </c>
      <c r="E15" s="23">
        <f t="shared" si="0"/>
        <v>86.666666666666671</v>
      </c>
      <c r="F15" s="71">
        <f t="shared" si="1"/>
        <v>86.666666666666671</v>
      </c>
    </row>
    <row r="16" spans="1:6" s="3" customFormat="1" ht="12.75">
      <c r="A16" s="24" t="s">
        <v>18</v>
      </c>
      <c r="B16" s="22">
        <v>1000</v>
      </c>
      <c r="C16" s="69">
        <v>1000</v>
      </c>
      <c r="D16" s="22">
        <v>1594</v>
      </c>
      <c r="E16" s="23">
        <f t="shared" si="0"/>
        <v>159.4</v>
      </c>
      <c r="F16" s="71">
        <f t="shared" si="1"/>
        <v>159.4</v>
      </c>
    </row>
    <row r="17" spans="1:11" s="3" customFormat="1" ht="12.75">
      <c r="A17" s="24" t="s">
        <v>70</v>
      </c>
      <c r="B17" s="22">
        <v>53000</v>
      </c>
      <c r="C17" s="69">
        <v>53000</v>
      </c>
      <c r="D17" s="22">
        <v>55055</v>
      </c>
      <c r="E17" s="23">
        <f t="shared" si="0"/>
        <v>103.87735849056602</v>
      </c>
      <c r="F17" s="71">
        <f t="shared" si="1"/>
        <v>103.87735849056602</v>
      </c>
    </row>
    <row r="18" spans="1:11" s="3" customFormat="1" ht="12.75">
      <c r="A18" s="25"/>
      <c r="B18" s="26"/>
      <c r="C18" s="72"/>
      <c r="D18" s="73"/>
      <c r="E18" s="74"/>
      <c r="F18" s="75"/>
    </row>
    <row r="19" spans="1:11" s="3" customFormat="1" ht="15.75">
      <c r="A19" s="27" t="s">
        <v>19</v>
      </c>
      <c r="B19" s="76">
        <f>SUM(B20:B30)</f>
        <v>12110</v>
      </c>
      <c r="C19" s="77">
        <f>SUM(C20:C30)</f>
        <v>31530.6</v>
      </c>
      <c r="D19" s="76">
        <f>SUM(D20:D30)</f>
        <v>40166</v>
      </c>
      <c r="E19" s="78">
        <f t="shared" ref="E19:E24" si="2">D19/B19*100</f>
        <v>331.67630057803467</v>
      </c>
      <c r="F19" s="79">
        <f t="shared" ref="F19:F29" si="3">D19/C19*100</f>
        <v>127.38736338667836</v>
      </c>
    </row>
    <row r="20" spans="1:11" s="3" customFormat="1" ht="12.75">
      <c r="A20" s="24" t="s">
        <v>20</v>
      </c>
      <c r="B20" s="22">
        <v>1750</v>
      </c>
      <c r="C20" s="69">
        <v>1750</v>
      </c>
      <c r="D20" s="22">
        <v>1870</v>
      </c>
      <c r="E20" s="23">
        <f t="shared" si="2"/>
        <v>106.85714285714285</v>
      </c>
      <c r="F20" s="71">
        <f t="shared" si="3"/>
        <v>106.85714285714285</v>
      </c>
    </row>
    <row r="21" spans="1:11" s="3" customFormat="1" ht="12.75">
      <c r="A21" s="24" t="s">
        <v>21</v>
      </c>
      <c r="B21" s="22">
        <v>1200</v>
      </c>
      <c r="C21" s="69">
        <v>4877</v>
      </c>
      <c r="D21" s="22">
        <v>4477</v>
      </c>
      <c r="E21" s="23">
        <f t="shared" si="2"/>
        <v>373.08333333333337</v>
      </c>
      <c r="F21" s="71">
        <f t="shared" si="3"/>
        <v>91.798236620873482</v>
      </c>
    </row>
    <row r="22" spans="1:11" s="3" customFormat="1" ht="12.75">
      <c r="A22" s="24" t="s">
        <v>22</v>
      </c>
      <c r="B22" s="22">
        <v>800</v>
      </c>
      <c r="C22" s="69">
        <v>800</v>
      </c>
      <c r="D22" s="22">
        <v>294</v>
      </c>
      <c r="E22" s="23">
        <f t="shared" si="2"/>
        <v>36.75</v>
      </c>
      <c r="F22" s="71">
        <f t="shared" si="3"/>
        <v>36.75</v>
      </c>
    </row>
    <row r="23" spans="1:11" s="3" customFormat="1" ht="12.75">
      <c r="A23" s="24" t="s">
        <v>23</v>
      </c>
      <c r="B23" s="22">
        <v>7300</v>
      </c>
      <c r="C23" s="69">
        <v>8000</v>
      </c>
      <c r="D23" s="22">
        <v>14620</v>
      </c>
      <c r="E23" s="23">
        <f t="shared" si="2"/>
        <v>200.27397260273975</v>
      </c>
      <c r="F23" s="71">
        <f t="shared" si="3"/>
        <v>182.75</v>
      </c>
    </row>
    <row r="24" spans="1:11" s="3" customFormat="1" ht="12.75">
      <c r="A24" s="24" t="s">
        <v>24</v>
      </c>
      <c r="B24" s="22">
        <v>600</v>
      </c>
      <c r="C24" s="69">
        <v>600</v>
      </c>
      <c r="D24" s="22">
        <v>1012</v>
      </c>
      <c r="E24" s="23">
        <f t="shared" si="2"/>
        <v>168.66666666666669</v>
      </c>
      <c r="F24" s="71">
        <f t="shared" si="3"/>
        <v>168.66666666666669</v>
      </c>
    </row>
    <row r="25" spans="1:11" s="3" customFormat="1" ht="12.75">
      <c r="A25" s="24" t="s">
        <v>25</v>
      </c>
      <c r="B25" s="22">
        <v>0</v>
      </c>
      <c r="C25" s="69">
        <v>10640.1</v>
      </c>
      <c r="D25" s="70">
        <v>10856</v>
      </c>
      <c r="E25" s="23"/>
      <c r="F25" s="71">
        <f t="shared" si="3"/>
        <v>102.02911626770425</v>
      </c>
    </row>
    <row r="26" spans="1:11" s="3" customFormat="1" ht="12.75">
      <c r="A26" s="24" t="s">
        <v>26</v>
      </c>
      <c r="B26" s="22">
        <v>0</v>
      </c>
      <c r="C26" s="69">
        <v>254.6</v>
      </c>
      <c r="D26" s="70">
        <v>255</v>
      </c>
      <c r="E26" s="23"/>
      <c r="F26" s="71"/>
    </row>
    <row r="27" spans="1:11" s="3" customFormat="1" ht="12.75">
      <c r="A27" s="24" t="s">
        <v>27</v>
      </c>
      <c r="B27" s="22">
        <v>0</v>
      </c>
      <c r="C27" s="69">
        <v>1448</v>
      </c>
      <c r="D27" s="70">
        <v>1671</v>
      </c>
      <c r="E27" s="23"/>
      <c r="F27" s="71">
        <f t="shared" si="3"/>
        <v>115.40055248618783</v>
      </c>
    </row>
    <row r="28" spans="1:11" s="3" customFormat="1" ht="12.75">
      <c r="A28" s="24" t="s">
        <v>28</v>
      </c>
      <c r="B28" s="22">
        <v>60</v>
      </c>
      <c r="C28" s="69">
        <v>2760.9</v>
      </c>
      <c r="D28" s="70">
        <v>4887</v>
      </c>
      <c r="E28" s="23">
        <f>D28/B28*100</f>
        <v>8145</v>
      </c>
      <c r="F28" s="71">
        <f t="shared" si="3"/>
        <v>177.00749755514508</v>
      </c>
    </row>
    <row r="29" spans="1:11" s="3" customFormat="1" ht="12.75">
      <c r="A29" s="24" t="s">
        <v>29</v>
      </c>
      <c r="B29" s="22">
        <v>400</v>
      </c>
      <c r="C29" s="69">
        <v>400</v>
      </c>
      <c r="D29" s="22">
        <v>224</v>
      </c>
      <c r="E29" s="23">
        <f>D29/B29*100</f>
        <v>56.000000000000007</v>
      </c>
      <c r="F29" s="71">
        <f t="shared" si="3"/>
        <v>56.000000000000007</v>
      </c>
    </row>
    <row r="30" spans="1:11" s="3" customFormat="1" ht="12.75">
      <c r="A30" s="25"/>
      <c r="B30" s="26"/>
      <c r="C30" s="72"/>
      <c r="D30" s="73"/>
      <c r="E30" s="74"/>
      <c r="F30" s="75"/>
    </row>
    <row r="31" spans="1:11" s="3" customFormat="1" ht="15.75">
      <c r="A31" s="28" t="s">
        <v>30</v>
      </c>
      <c r="B31" s="76">
        <v>0</v>
      </c>
      <c r="C31" s="77">
        <v>0</v>
      </c>
      <c r="D31" s="76">
        <v>0</v>
      </c>
      <c r="E31" s="80"/>
      <c r="F31" s="81"/>
      <c r="K31" s="82"/>
    </row>
    <row r="32" spans="1:11" s="3" customFormat="1" ht="12.75">
      <c r="A32" s="25"/>
      <c r="B32" s="22"/>
      <c r="C32" s="69"/>
      <c r="D32" s="83"/>
      <c r="E32" s="84"/>
      <c r="F32" s="85"/>
      <c r="K32" s="82"/>
    </row>
    <row r="33" spans="1:11" s="3" customFormat="1" ht="15.75">
      <c r="A33" s="28" t="s">
        <v>31</v>
      </c>
      <c r="B33" s="29">
        <f>SUM(B34:B46)</f>
        <v>1351957</v>
      </c>
      <c r="C33" s="86">
        <f>C35+C37+C39+C41+C44+C46</f>
        <v>1622657.2</v>
      </c>
      <c r="D33" s="87">
        <f>D35+D37+D39+D41+D44+D46</f>
        <v>960151</v>
      </c>
      <c r="E33" s="88">
        <f>D33/B33*100</f>
        <v>71.019344550159516</v>
      </c>
      <c r="F33" s="89">
        <f>D33/C33*100</f>
        <v>59.171524336748391</v>
      </c>
      <c r="H33" s="90"/>
      <c r="K33" s="82"/>
    </row>
    <row r="34" spans="1:11" s="3" customFormat="1" ht="12.75">
      <c r="A34" s="30" t="s">
        <v>71</v>
      </c>
      <c r="B34" s="31"/>
      <c r="C34" s="91"/>
      <c r="D34" s="31"/>
      <c r="E34" s="32"/>
      <c r="F34" s="92"/>
      <c r="H34" s="90"/>
      <c r="K34" s="82"/>
    </row>
    <row r="35" spans="1:11" s="3" customFormat="1" ht="12.75">
      <c r="A35" s="66" t="s">
        <v>72</v>
      </c>
      <c r="B35" s="93">
        <v>59910</v>
      </c>
      <c r="C35" s="94">
        <v>59910</v>
      </c>
      <c r="D35" s="93">
        <v>59910</v>
      </c>
      <c r="E35" s="95">
        <f>D35/B35*100</f>
        <v>100</v>
      </c>
      <c r="F35" s="96">
        <f t="shared" ref="F35:F47" si="4">D35/C35*100</f>
        <v>100</v>
      </c>
      <c r="H35" s="90"/>
      <c r="K35" s="82"/>
    </row>
    <row r="36" spans="1:11" s="3" customFormat="1" ht="12.75">
      <c r="A36" s="97" t="s">
        <v>73</v>
      </c>
      <c r="B36" s="98"/>
      <c r="C36" s="99"/>
      <c r="D36" s="100"/>
      <c r="E36" s="101"/>
      <c r="F36" s="102"/>
      <c r="H36" s="90"/>
      <c r="K36" s="82"/>
    </row>
    <row r="37" spans="1:11" s="3" customFormat="1" ht="12.75">
      <c r="A37" s="103" t="s">
        <v>74</v>
      </c>
      <c r="B37" s="93">
        <v>269035</v>
      </c>
      <c r="C37" s="94">
        <v>269035</v>
      </c>
      <c r="D37" s="93">
        <v>269035</v>
      </c>
      <c r="E37" s="95">
        <f>D37/B37*100</f>
        <v>100</v>
      </c>
      <c r="F37" s="96">
        <f t="shared" si="4"/>
        <v>100</v>
      </c>
      <c r="H37" s="90"/>
      <c r="K37" s="82"/>
    </row>
    <row r="38" spans="1:11" s="3" customFormat="1" ht="12.75">
      <c r="A38" s="97" t="s">
        <v>73</v>
      </c>
      <c r="B38" s="98"/>
      <c r="C38" s="99"/>
      <c r="D38" s="98"/>
      <c r="E38" s="101"/>
      <c r="F38" s="102"/>
      <c r="H38" s="90"/>
      <c r="K38" s="82"/>
    </row>
    <row r="39" spans="1:11" s="3" customFormat="1" ht="12.75">
      <c r="A39" s="103" t="s">
        <v>75</v>
      </c>
      <c r="B39" s="93">
        <v>0</v>
      </c>
      <c r="C39" s="94">
        <v>18897.599999999999</v>
      </c>
      <c r="D39" s="93">
        <v>18898</v>
      </c>
      <c r="E39" s="95"/>
      <c r="F39" s="96">
        <f t="shared" si="4"/>
        <v>100.00211667090002</v>
      </c>
      <c r="H39" s="90"/>
      <c r="K39" s="104"/>
    </row>
    <row r="40" spans="1:11" s="3" customFormat="1" ht="12.75">
      <c r="A40" s="97" t="s">
        <v>73</v>
      </c>
      <c r="B40" s="98"/>
      <c r="C40" s="99"/>
      <c r="D40" s="98"/>
      <c r="E40" s="101"/>
      <c r="F40" s="102"/>
      <c r="H40" s="90"/>
      <c r="K40" s="82"/>
    </row>
    <row r="41" spans="1:11" s="3" customFormat="1" ht="12.75">
      <c r="A41" s="30" t="s">
        <v>76</v>
      </c>
      <c r="B41" s="105">
        <v>0</v>
      </c>
      <c r="C41" s="106">
        <v>167444.79999999999</v>
      </c>
      <c r="D41" s="105">
        <v>167445</v>
      </c>
      <c r="E41" s="107"/>
      <c r="F41" s="108">
        <f t="shared" si="4"/>
        <v>100.00011944234757</v>
      </c>
      <c r="H41" s="90"/>
      <c r="K41" s="82"/>
    </row>
    <row r="42" spans="1:11" s="3" customFormat="1" ht="12.75">
      <c r="A42" s="30" t="s">
        <v>77</v>
      </c>
      <c r="B42" s="109">
        <v>0</v>
      </c>
      <c r="C42" s="110">
        <v>24646.7</v>
      </c>
      <c r="D42" s="109">
        <v>24447</v>
      </c>
      <c r="E42" s="107"/>
      <c r="F42" s="111">
        <f t="shared" si="4"/>
        <v>99.189749540506426</v>
      </c>
      <c r="H42" s="90"/>
      <c r="K42" s="82"/>
    </row>
    <row r="43" spans="1:11" s="3" customFormat="1" ht="12.75">
      <c r="A43" s="97" t="s">
        <v>73</v>
      </c>
      <c r="B43" s="98"/>
      <c r="C43" s="99"/>
      <c r="D43" s="98"/>
      <c r="E43" s="101"/>
      <c r="F43" s="102"/>
      <c r="H43" s="90"/>
      <c r="I43" s="82"/>
      <c r="K43" s="82"/>
    </row>
    <row r="44" spans="1:11" s="3" customFormat="1" ht="12.75">
      <c r="A44" s="30" t="s">
        <v>78</v>
      </c>
      <c r="B44" s="105">
        <v>0</v>
      </c>
      <c r="C44" s="106">
        <v>91502.9</v>
      </c>
      <c r="D44" s="105">
        <v>91503</v>
      </c>
      <c r="E44" s="107"/>
      <c r="F44" s="108">
        <f t="shared" si="4"/>
        <v>100.00010928615377</v>
      </c>
      <c r="H44" s="90"/>
      <c r="I44" s="82"/>
      <c r="K44" s="82"/>
    </row>
    <row r="45" spans="1:11" s="3" customFormat="1" ht="12.75">
      <c r="A45" s="30" t="s">
        <v>77</v>
      </c>
      <c r="B45" s="109">
        <v>0</v>
      </c>
      <c r="C45" s="110">
        <v>91269.6</v>
      </c>
      <c r="D45" s="109">
        <v>91270</v>
      </c>
      <c r="E45" s="107"/>
      <c r="F45" s="111">
        <f t="shared" si="4"/>
        <v>100.0004382620281</v>
      </c>
      <c r="H45" s="90"/>
      <c r="I45" s="82"/>
      <c r="K45" s="82"/>
    </row>
    <row r="46" spans="1:11" s="3" customFormat="1" ht="15.75" customHeight="1" thickBot="1">
      <c r="A46" s="24" t="s">
        <v>32</v>
      </c>
      <c r="B46" s="70">
        <v>1023012</v>
      </c>
      <c r="C46" s="112">
        <v>1015866.9</v>
      </c>
      <c r="D46" s="70">
        <v>353360</v>
      </c>
      <c r="E46" s="113">
        <f>D46/B46*100</f>
        <v>34.541139302373772</v>
      </c>
      <c r="F46" s="114">
        <f t="shared" si="4"/>
        <v>34.784084411058181</v>
      </c>
      <c r="H46" s="90"/>
      <c r="I46" s="82"/>
      <c r="K46" s="82"/>
    </row>
    <row r="47" spans="1:11" s="3" customFormat="1" ht="18.75" customHeight="1" thickBot="1">
      <c r="A47" s="33" t="s">
        <v>33</v>
      </c>
      <c r="B47" s="34">
        <f>B33+B19+B10+B31</f>
        <v>1446697</v>
      </c>
      <c r="C47" s="115">
        <f>C33+C19+C10+C31</f>
        <v>1736817.8</v>
      </c>
      <c r="D47" s="116">
        <f>D10+D19+D33</f>
        <v>1090518</v>
      </c>
      <c r="E47" s="117">
        <f>D47/B47*100</f>
        <v>75.379848026228018</v>
      </c>
      <c r="F47" s="118">
        <f t="shared" si="4"/>
        <v>62.788278655366149</v>
      </c>
      <c r="H47" s="90"/>
      <c r="I47" s="82"/>
      <c r="K47" s="82"/>
    </row>
  </sheetData>
  <phoneticPr fontId="0" type="noConversion"/>
  <printOptions horizontalCentered="1"/>
  <pageMargins left="0.31496062992125984" right="0.11811023622047245" top="0.19685039370078741" bottom="0.19685039370078741" header="0.11811023622047245" footer="0.1181102362204724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52"/>
  <sheetViews>
    <sheetView workbookViewId="0">
      <selection activeCell="G15" sqref="G15"/>
    </sheetView>
  </sheetViews>
  <sheetFormatPr defaultRowHeight="15"/>
  <cols>
    <col min="2" max="2" width="58.5703125" customWidth="1"/>
    <col min="3" max="5" width="17.28515625" customWidth="1"/>
    <col min="6" max="6" width="15" customWidth="1"/>
    <col min="7" max="7" width="15.28515625" customWidth="1"/>
  </cols>
  <sheetData>
    <row r="1" spans="1:47" ht="15.75" thickBot="1">
      <c r="A1" s="35"/>
      <c r="B1" s="35"/>
      <c r="C1" s="35"/>
      <c r="D1" s="36"/>
      <c r="E1" s="36"/>
      <c r="F1" s="35"/>
      <c r="G1" s="36" t="s">
        <v>34</v>
      </c>
    </row>
    <row r="2" spans="1:47" s="3" customFormat="1" ht="12.75">
      <c r="A2" s="37"/>
      <c r="B2" s="38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47" s="3" customFormat="1" ht="20.25">
      <c r="A3" s="39" t="s">
        <v>81</v>
      </c>
      <c r="B3" s="40"/>
      <c r="C3" s="11" t="s">
        <v>80</v>
      </c>
      <c r="D3" s="12" t="s">
        <v>8</v>
      </c>
      <c r="E3" s="11"/>
      <c r="F3" s="12" t="s">
        <v>9</v>
      </c>
      <c r="G3" s="13" t="s">
        <v>9</v>
      </c>
    </row>
    <row r="4" spans="1:47" s="3" customFormat="1" ht="18.75" thickBot="1">
      <c r="A4" s="41"/>
      <c r="B4" s="42"/>
      <c r="C4" s="15" t="s">
        <v>68</v>
      </c>
      <c r="D4" s="16" t="s">
        <v>68</v>
      </c>
      <c r="E4" s="15" t="s">
        <v>69</v>
      </c>
      <c r="F4" s="16" t="s">
        <v>10</v>
      </c>
      <c r="G4" s="17" t="s">
        <v>11</v>
      </c>
    </row>
    <row r="5" spans="1:47" s="3" customFormat="1" ht="12.75">
      <c r="A5" s="43" t="s">
        <v>35</v>
      </c>
      <c r="B5" s="38"/>
      <c r="C5" s="44"/>
      <c r="D5" s="45"/>
      <c r="E5" s="44"/>
      <c r="F5" s="46"/>
      <c r="G5" s="47"/>
    </row>
    <row r="6" spans="1:47" s="128" customFormat="1" ht="12.75">
      <c r="A6" s="122" t="s">
        <v>36</v>
      </c>
      <c r="B6" s="123" t="s">
        <v>37</v>
      </c>
      <c r="C6" s="124">
        <f>C7+C8</f>
        <v>3580</v>
      </c>
      <c r="D6" s="125">
        <f>D7+D8</f>
        <v>10026.200000000001</v>
      </c>
      <c r="E6" s="124">
        <f>E7+E8</f>
        <v>1326</v>
      </c>
      <c r="F6" s="126">
        <f>E6/C6*100</f>
        <v>37.039106145251402</v>
      </c>
      <c r="G6" s="127">
        <f>E6/D6*100</f>
        <v>13.225349584089685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s="128" customFormat="1" ht="12.75">
      <c r="A7" s="129"/>
      <c r="B7" s="130" t="s">
        <v>38</v>
      </c>
      <c r="C7" s="131">
        <v>3580</v>
      </c>
      <c r="D7" s="132">
        <v>3653.2</v>
      </c>
      <c r="E7" s="131">
        <v>1326</v>
      </c>
      <c r="F7" s="133">
        <f>E7/C7*100</f>
        <v>37.039106145251402</v>
      </c>
      <c r="G7" s="134">
        <f>E7/D7*100</f>
        <v>36.296945143983365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s="128" customFormat="1" ht="12.75">
      <c r="A8" s="129"/>
      <c r="B8" s="130" t="s">
        <v>39</v>
      </c>
      <c r="C8" s="131">
        <v>0</v>
      </c>
      <c r="D8" s="132">
        <v>6373</v>
      </c>
      <c r="E8" s="131">
        <v>0</v>
      </c>
      <c r="F8" s="133"/>
      <c r="G8" s="134">
        <v>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128" customFormat="1" ht="12.75">
      <c r="A9" s="122" t="s">
        <v>40</v>
      </c>
      <c r="B9" s="123" t="s">
        <v>41</v>
      </c>
      <c r="C9" s="124">
        <f>C10+C11</f>
        <v>127756</v>
      </c>
      <c r="D9" s="125">
        <f>D10+D11</f>
        <v>135890.5</v>
      </c>
      <c r="E9" s="124">
        <f>E10+E11</f>
        <v>103454</v>
      </c>
      <c r="F9" s="126">
        <f>E9/C9*100</f>
        <v>80.977801433983529</v>
      </c>
      <c r="G9" s="127">
        <f t="shared" ref="G9:G43" si="0">E9/D9*100</f>
        <v>76.130413825837721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s="128" customFormat="1" ht="12.75">
      <c r="A10" s="129"/>
      <c r="B10" s="130" t="s">
        <v>38</v>
      </c>
      <c r="C10" s="131">
        <v>56151</v>
      </c>
      <c r="D10" s="132">
        <v>53049.599999999999</v>
      </c>
      <c r="E10" s="131">
        <v>48525</v>
      </c>
      <c r="F10" s="133">
        <f>E10/C10*100</f>
        <v>86.418763690762418</v>
      </c>
      <c r="G10" s="134">
        <f t="shared" si="0"/>
        <v>91.471000723850892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128" customFormat="1" ht="12.75">
      <c r="A11" s="129"/>
      <c r="B11" s="130" t="s">
        <v>39</v>
      </c>
      <c r="C11" s="131">
        <v>71605</v>
      </c>
      <c r="D11" s="132">
        <v>82840.899999999994</v>
      </c>
      <c r="E11" s="131">
        <v>54929</v>
      </c>
      <c r="F11" s="133">
        <f>E11/C11*100</f>
        <v>76.711123524893509</v>
      </c>
      <c r="G11" s="134">
        <f t="shared" si="0"/>
        <v>66.306619073428706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128" customFormat="1" ht="12.75">
      <c r="A12" s="122" t="s">
        <v>42</v>
      </c>
      <c r="B12" s="123" t="s">
        <v>43</v>
      </c>
      <c r="C12" s="124">
        <f>SUM(C13:C14)</f>
        <v>33705</v>
      </c>
      <c r="D12" s="125">
        <f>SUM(D13:D14)</f>
        <v>33069</v>
      </c>
      <c r="E12" s="124">
        <f>SUM(E13:E14)</f>
        <v>32655</v>
      </c>
      <c r="F12" s="126">
        <f>E12/C12*100</f>
        <v>96.884735202492209</v>
      </c>
      <c r="G12" s="127">
        <f t="shared" si="0"/>
        <v>98.748072212646292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128" customFormat="1" ht="12.75">
      <c r="A13" s="129"/>
      <c r="B13" s="130" t="s">
        <v>38</v>
      </c>
      <c r="C13" s="131">
        <v>33705</v>
      </c>
      <c r="D13" s="132">
        <v>33069</v>
      </c>
      <c r="E13" s="131">
        <v>32655</v>
      </c>
      <c r="F13" s="133">
        <f>E13/C13*100</f>
        <v>96.884735202492209</v>
      </c>
      <c r="G13" s="134">
        <f t="shared" si="0"/>
        <v>98.748072212646292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128" customFormat="1" ht="12.75">
      <c r="A14" s="129"/>
      <c r="B14" s="130" t="s">
        <v>39</v>
      </c>
      <c r="C14" s="131">
        <v>0</v>
      </c>
      <c r="D14" s="132">
        <v>0</v>
      </c>
      <c r="E14" s="131">
        <v>0</v>
      </c>
      <c r="F14" s="133">
        <v>0</v>
      </c>
      <c r="G14" s="134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 s="128" customFormat="1" ht="12.75">
      <c r="A15" s="122" t="s">
        <v>44</v>
      </c>
      <c r="B15" s="123" t="s">
        <v>45</v>
      </c>
      <c r="C15" s="124">
        <f>SUM(C16:C17)</f>
        <v>295076</v>
      </c>
      <c r="D15" s="125">
        <f>SUM(D16:D17)</f>
        <v>508000.4</v>
      </c>
      <c r="E15" s="124">
        <f>SUM(E16:E17)</f>
        <v>409968</v>
      </c>
      <c r="F15" s="126">
        <f t="shared" ref="F15:F40" si="1">E15/C15*100</f>
        <v>138.93640960294974</v>
      </c>
      <c r="G15" s="127">
        <f t="shared" si="0"/>
        <v>80.702298659607351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s="128" customFormat="1" ht="12.75">
      <c r="A16" s="129"/>
      <c r="B16" s="130" t="s">
        <v>38</v>
      </c>
      <c r="C16" s="131">
        <v>181379</v>
      </c>
      <c r="D16" s="132">
        <v>260489.1</v>
      </c>
      <c r="E16" s="131">
        <v>240963</v>
      </c>
      <c r="F16" s="133">
        <f t="shared" si="1"/>
        <v>132.85055050474421</v>
      </c>
      <c r="G16" s="134">
        <f t="shared" si="0"/>
        <v>92.504062550026077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s="128" customFormat="1" ht="12.75">
      <c r="A17" s="129"/>
      <c r="B17" s="130" t="s">
        <v>39</v>
      </c>
      <c r="C17" s="131">
        <v>113697</v>
      </c>
      <c r="D17" s="132">
        <v>247511.3</v>
      </c>
      <c r="E17" s="131">
        <v>169005</v>
      </c>
      <c r="F17" s="133">
        <f t="shared" si="1"/>
        <v>148.64508298371987</v>
      </c>
      <c r="G17" s="134">
        <f t="shared" si="0"/>
        <v>68.28173097551506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 s="128" customFormat="1" ht="12.75">
      <c r="A18" s="122" t="s">
        <v>46</v>
      </c>
      <c r="B18" s="123" t="s">
        <v>47</v>
      </c>
      <c r="C18" s="124">
        <f>SUM(C19:C20)</f>
        <v>243193</v>
      </c>
      <c r="D18" s="125">
        <f>SUM(D19:D20)</f>
        <v>291699.20000000001</v>
      </c>
      <c r="E18" s="124">
        <f>SUM(E19:E20)</f>
        <v>170298</v>
      </c>
      <c r="F18" s="126">
        <f t="shared" si="1"/>
        <v>70.025864231289546</v>
      </c>
      <c r="G18" s="127">
        <f t="shared" si="0"/>
        <v>58.38137368906051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s="128" customFormat="1" ht="12.75">
      <c r="A19" s="129"/>
      <c r="B19" s="130" t="s">
        <v>38</v>
      </c>
      <c r="C19" s="131">
        <v>76507</v>
      </c>
      <c r="D19" s="132">
        <v>89699.7</v>
      </c>
      <c r="E19" s="131">
        <v>72993</v>
      </c>
      <c r="F19" s="133">
        <f t="shared" si="1"/>
        <v>95.406956226227663</v>
      </c>
      <c r="G19" s="134">
        <f t="shared" si="0"/>
        <v>81.374854096502006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s="128" customFormat="1" ht="12.75">
      <c r="A20" s="129"/>
      <c r="B20" s="130" t="s">
        <v>39</v>
      </c>
      <c r="C20" s="131">
        <v>166686</v>
      </c>
      <c r="D20" s="132">
        <v>201999.5</v>
      </c>
      <c r="E20" s="131">
        <v>97305</v>
      </c>
      <c r="F20" s="133">
        <f t="shared" si="1"/>
        <v>58.376228357510527</v>
      </c>
      <c r="G20" s="134">
        <f t="shared" si="0"/>
        <v>48.170911314136916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s="128" customFormat="1" ht="12.75">
      <c r="A21" s="122" t="s">
        <v>48</v>
      </c>
      <c r="B21" s="123" t="s">
        <v>49</v>
      </c>
      <c r="C21" s="124">
        <f>C22+C23</f>
        <v>32791</v>
      </c>
      <c r="D21" s="125">
        <f>D22+D23</f>
        <v>53638.899999999994</v>
      </c>
      <c r="E21" s="124">
        <f>E22+E23</f>
        <v>27758</v>
      </c>
      <c r="F21" s="126">
        <f t="shared" si="1"/>
        <v>84.651276264828766</v>
      </c>
      <c r="G21" s="127">
        <f t="shared" si="0"/>
        <v>51.749756240340503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 s="128" customFormat="1" ht="12.75">
      <c r="A22" s="129"/>
      <c r="B22" s="130" t="s">
        <v>38</v>
      </c>
      <c r="C22" s="131">
        <v>13191</v>
      </c>
      <c r="D22" s="132">
        <v>16093.8</v>
      </c>
      <c r="E22" s="131">
        <v>14626</v>
      </c>
      <c r="F22" s="133">
        <f t="shared" si="1"/>
        <v>110.87862936850883</v>
      </c>
      <c r="G22" s="134">
        <f t="shared" si="0"/>
        <v>90.879717655246125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s="128" customFormat="1" ht="12.75">
      <c r="A23" s="129"/>
      <c r="B23" s="130" t="s">
        <v>39</v>
      </c>
      <c r="C23" s="131">
        <v>19600</v>
      </c>
      <c r="D23" s="132">
        <v>37545.1</v>
      </c>
      <c r="E23" s="131">
        <v>13132</v>
      </c>
      <c r="F23" s="133">
        <f t="shared" si="1"/>
        <v>67</v>
      </c>
      <c r="G23" s="134">
        <f t="shared" si="0"/>
        <v>34.976601473960649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s="128" customFormat="1" ht="12.75">
      <c r="A24" s="122" t="s">
        <v>50</v>
      </c>
      <c r="B24" s="123" t="s">
        <v>51</v>
      </c>
      <c r="C24" s="124">
        <f>SUM(C25:C26)</f>
        <v>10620</v>
      </c>
      <c r="D24" s="125">
        <f>SUM(D25:D26)</f>
        <v>11879.400000000001</v>
      </c>
      <c r="E24" s="124">
        <f>SUM(E25:E26)</f>
        <v>11652</v>
      </c>
      <c r="F24" s="126">
        <f t="shared" si="1"/>
        <v>109.71751412429379</v>
      </c>
      <c r="G24" s="127">
        <f t="shared" si="0"/>
        <v>98.085761907167011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128" customFormat="1" ht="12.75">
      <c r="A25" s="129"/>
      <c r="B25" s="130" t="s">
        <v>38</v>
      </c>
      <c r="C25" s="131">
        <v>8620</v>
      </c>
      <c r="D25" s="132">
        <v>9461.1</v>
      </c>
      <c r="E25" s="131">
        <v>9234</v>
      </c>
      <c r="F25" s="133">
        <f t="shared" si="1"/>
        <v>107.12296983758701</v>
      </c>
      <c r="G25" s="134">
        <f t="shared" si="0"/>
        <v>97.599644861591145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s="128" customFormat="1" ht="12.75">
      <c r="A26" s="129"/>
      <c r="B26" s="130" t="s">
        <v>39</v>
      </c>
      <c r="C26" s="131">
        <v>2000</v>
      </c>
      <c r="D26" s="132">
        <v>2418.3000000000002</v>
      </c>
      <c r="E26" s="131">
        <v>2418</v>
      </c>
      <c r="F26" s="133">
        <f t="shared" si="1"/>
        <v>120.9</v>
      </c>
      <c r="G26" s="134">
        <f t="shared" si="0"/>
        <v>99.987594591241773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s="128" customFormat="1" ht="12.75">
      <c r="A27" s="122" t="s">
        <v>52</v>
      </c>
      <c r="B27" s="123" t="s">
        <v>53</v>
      </c>
      <c r="C27" s="124">
        <f>SUM(C28:C29)</f>
        <v>491736</v>
      </c>
      <c r="D27" s="125">
        <f>SUM(D28:D29)</f>
        <v>511587.80000000005</v>
      </c>
      <c r="E27" s="124">
        <f>SUM(E28:E29)</f>
        <v>28033</v>
      </c>
      <c r="F27" s="126">
        <f t="shared" si="1"/>
        <v>5.7008232059479074</v>
      </c>
      <c r="G27" s="127">
        <f t="shared" si="0"/>
        <v>5.4796068240876732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s="128" customFormat="1" ht="12.75">
      <c r="A28" s="129"/>
      <c r="B28" s="130" t="s">
        <v>38</v>
      </c>
      <c r="C28" s="131">
        <v>3036</v>
      </c>
      <c r="D28" s="132">
        <v>6857.9</v>
      </c>
      <c r="E28" s="131">
        <v>5931</v>
      </c>
      <c r="F28" s="133">
        <f t="shared" si="1"/>
        <v>195.35573122529644</v>
      </c>
      <c r="G28" s="134">
        <f t="shared" si="0"/>
        <v>86.484200702839061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s="128" customFormat="1" ht="12.75">
      <c r="A29" s="129"/>
      <c r="B29" s="130" t="s">
        <v>39</v>
      </c>
      <c r="C29" s="131">
        <v>488700</v>
      </c>
      <c r="D29" s="132">
        <v>504729.9</v>
      </c>
      <c r="E29" s="131">
        <v>22102</v>
      </c>
      <c r="F29" s="133">
        <f t="shared" si="1"/>
        <v>4.5226110087988536</v>
      </c>
      <c r="G29" s="134">
        <f t="shared" si="0"/>
        <v>4.3789757650577066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s="128" customFormat="1" ht="12.75">
      <c r="A30" s="122" t="s">
        <v>54</v>
      </c>
      <c r="B30" s="123" t="s">
        <v>55</v>
      </c>
      <c r="C30" s="124">
        <f>SUM(C31:C32)</f>
        <v>307940</v>
      </c>
      <c r="D30" s="125">
        <f>SUM(D31:D32)</f>
        <v>319108.3</v>
      </c>
      <c r="E30" s="124">
        <f>SUM(E31:E32)</f>
        <v>286034</v>
      </c>
      <c r="F30" s="126">
        <f t="shared" si="1"/>
        <v>92.886276547379367</v>
      </c>
      <c r="G30" s="127">
        <f t="shared" si="0"/>
        <v>89.635399643318593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s="128" customFormat="1" ht="12.75">
      <c r="A31" s="129"/>
      <c r="B31" s="130" t="s">
        <v>38</v>
      </c>
      <c r="C31" s="131">
        <v>286640</v>
      </c>
      <c r="D31" s="132">
        <v>295942.2</v>
      </c>
      <c r="E31" s="131">
        <v>264898</v>
      </c>
      <c r="F31" s="133">
        <f t="shared" si="1"/>
        <v>92.414875802400218</v>
      </c>
      <c r="G31" s="134">
        <f t="shared" si="0"/>
        <v>89.510046218484547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s="128" customFormat="1" ht="12.75">
      <c r="A32" s="129"/>
      <c r="B32" s="130" t="s">
        <v>39</v>
      </c>
      <c r="C32" s="131">
        <v>21300</v>
      </c>
      <c r="D32" s="132">
        <v>23166.1</v>
      </c>
      <c r="E32" s="131">
        <v>21136</v>
      </c>
      <c r="F32" s="133">
        <f t="shared" si="1"/>
        <v>99.230046948356815</v>
      </c>
      <c r="G32" s="134">
        <f t="shared" si="0"/>
        <v>91.236764064732526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s="128" customFormat="1" ht="12.75">
      <c r="A33" s="122" t="s">
        <v>56</v>
      </c>
      <c r="B33" s="123" t="s">
        <v>57</v>
      </c>
      <c r="C33" s="124">
        <f>C34+C35</f>
        <v>300</v>
      </c>
      <c r="D33" s="125">
        <f>D34+D35</f>
        <v>1274.0999999999999</v>
      </c>
      <c r="E33" s="124">
        <f>E34+E35</f>
        <v>819</v>
      </c>
      <c r="F33" s="126">
        <f t="shared" si="1"/>
        <v>273</v>
      </c>
      <c r="G33" s="127">
        <f t="shared" si="0"/>
        <v>64.280668707322818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s="128" customFormat="1" ht="12.75">
      <c r="A34" s="129"/>
      <c r="B34" s="130" t="s">
        <v>38</v>
      </c>
      <c r="C34" s="131">
        <v>300</v>
      </c>
      <c r="D34" s="132">
        <v>1274.0999999999999</v>
      </c>
      <c r="E34" s="131">
        <v>819</v>
      </c>
      <c r="F34" s="133">
        <f t="shared" si="1"/>
        <v>273</v>
      </c>
      <c r="G34" s="134">
        <f t="shared" si="0"/>
        <v>64.280668707322818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s="128" customFormat="1" ht="13.5" thickBot="1">
      <c r="A35" s="135"/>
      <c r="B35" s="136" t="s">
        <v>39</v>
      </c>
      <c r="C35" s="137">
        <v>0</v>
      </c>
      <c r="D35" s="138">
        <v>0</v>
      </c>
      <c r="E35" s="137">
        <v>0</v>
      </c>
      <c r="F35" s="139"/>
      <c r="G35" s="14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s="128" customFormat="1" ht="16.5" thickTop="1">
      <c r="A36" s="141"/>
      <c r="B36" s="142" t="s">
        <v>58</v>
      </c>
      <c r="C36" s="143">
        <f t="shared" ref="C36:E37" si="2">C7+C10+C13+C16+C19+C22+C25+C28+C31+C34</f>
        <v>663109</v>
      </c>
      <c r="D36" s="144">
        <f>D7+D10+D13+D16+D19+D22+D25+D28+D31+D34</f>
        <v>769589.70000000007</v>
      </c>
      <c r="E36" s="143">
        <f t="shared" si="2"/>
        <v>691970</v>
      </c>
      <c r="F36" s="145">
        <f t="shared" si="1"/>
        <v>104.35237645696259</v>
      </c>
      <c r="G36" s="146">
        <f t="shared" si="0"/>
        <v>89.914145160726548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s="128" customFormat="1" ht="16.5" thickBot="1">
      <c r="A37" s="147"/>
      <c r="B37" s="148" t="s">
        <v>59</v>
      </c>
      <c r="C37" s="149">
        <f t="shared" si="2"/>
        <v>883588</v>
      </c>
      <c r="D37" s="150">
        <f>D8+D11+D14+D17+D20+D23+D26+D29+D32+D35</f>
        <v>1106584.1000000001</v>
      </c>
      <c r="E37" s="149">
        <f t="shared" si="2"/>
        <v>380027</v>
      </c>
      <c r="F37" s="151">
        <f t="shared" si="1"/>
        <v>43.009524801151663</v>
      </c>
      <c r="G37" s="152">
        <f t="shared" si="0"/>
        <v>34.342351385674164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s="128" customFormat="1" ht="17.25" thickTop="1" thickBot="1">
      <c r="A38" s="153"/>
      <c r="B38" s="148" t="s">
        <v>60</v>
      </c>
      <c r="C38" s="149">
        <f>C36+C37</f>
        <v>1546697</v>
      </c>
      <c r="D38" s="150">
        <f>D36+D37</f>
        <v>1876173.8000000003</v>
      </c>
      <c r="E38" s="149">
        <f>E36+E37</f>
        <v>1071997</v>
      </c>
      <c r="F38" s="151">
        <f t="shared" si="1"/>
        <v>69.308791573268707</v>
      </c>
      <c r="G38" s="154">
        <f t="shared" si="0"/>
        <v>57.137403794893615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s="128" customFormat="1" ht="17.25" thickTop="1" thickBot="1">
      <c r="A39" s="153"/>
      <c r="B39" s="155" t="s">
        <v>61</v>
      </c>
      <c r="C39" s="149">
        <f>'[1]Příjmy k 31.3.2015 '!B41-'[1]Výdaje k 31.5.2015'!C38</f>
        <v>-100000</v>
      </c>
      <c r="D39" s="150">
        <f>'[2]Příjmy k 30.11.2015'!C41-'[2]Výdaje k 30.11.2015'!D38</f>
        <v>-139356.00000000023</v>
      </c>
      <c r="E39" s="149">
        <f>'[3]Příjmy k 31.12.2015'!D43-'[3]Výdaje k 31.12.2015 '!E38</f>
        <v>18521</v>
      </c>
      <c r="F39" s="151">
        <f t="shared" si="1"/>
        <v>-18.521000000000001</v>
      </c>
      <c r="G39" s="152">
        <f t="shared" si="0"/>
        <v>-13.290421653893603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s="3" customFormat="1" ht="16.5" thickTop="1">
      <c r="A40" s="52"/>
      <c r="B40" s="53" t="s">
        <v>62</v>
      </c>
      <c r="C40" s="54">
        <f>SUM(C41:C44)</f>
        <v>100000</v>
      </c>
      <c r="D40" s="55">
        <f>SUM(D41:D44)</f>
        <v>139356</v>
      </c>
      <c r="E40" s="54">
        <f>E41+E42+E43+E44+E45</f>
        <v>-18521</v>
      </c>
      <c r="F40" s="56">
        <f t="shared" si="1"/>
        <v>-18.521000000000001</v>
      </c>
      <c r="G40" s="57">
        <f t="shared" si="0"/>
        <v>-13.290421653893624</v>
      </c>
    </row>
    <row r="41" spans="1:47" s="3" customFormat="1" ht="12.75">
      <c r="A41" s="58"/>
      <c r="B41" s="59" t="s">
        <v>63</v>
      </c>
      <c r="C41" s="48">
        <v>0</v>
      </c>
      <c r="D41" s="49">
        <v>0</v>
      </c>
      <c r="E41" s="48">
        <v>0</v>
      </c>
      <c r="F41" s="63"/>
      <c r="G41" s="51"/>
    </row>
    <row r="42" spans="1:47" s="3" customFormat="1" ht="12.75">
      <c r="A42" s="58"/>
      <c r="B42" s="59" t="s">
        <v>64</v>
      </c>
      <c r="C42" s="48">
        <v>0</v>
      </c>
      <c r="D42" s="49">
        <v>0</v>
      </c>
      <c r="E42" s="48">
        <v>0</v>
      </c>
      <c r="F42" s="50"/>
      <c r="G42" s="51"/>
    </row>
    <row r="43" spans="1:47" s="3" customFormat="1" ht="12.75">
      <c r="A43" s="58"/>
      <c r="B43" s="59" t="s">
        <v>65</v>
      </c>
      <c r="C43" s="48">
        <v>100000</v>
      </c>
      <c r="D43" s="49">
        <v>139356</v>
      </c>
      <c r="E43" s="48">
        <v>-18312</v>
      </c>
      <c r="F43" s="50">
        <f t="shared" ref="F43" si="3">E43/C43*100</f>
        <v>-18.312000000000001</v>
      </c>
      <c r="G43" s="51">
        <f t="shared" si="0"/>
        <v>-13.140446051838456</v>
      </c>
    </row>
    <row r="44" spans="1:47" s="3" customFormat="1" ht="15.75">
      <c r="A44" s="58"/>
      <c r="B44" s="59" t="s">
        <v>66</v>
      </c>
      <c r="C44" s="48"/>
      <c r="D44" s="49"/>
      <c r="E44" s="48"/>
      <c r="F44" s="50"/>
      <c r="G44" s="57"/>
    </row>
    <row r="45" spans="1:47" s="3" customFormat="1" ht="16.5" thickBot="1">
      <c r="A45" s="60"/>
      <c r="B45" s="119" t="s">
        <v>67</v>
      </c>
      <c r="C45" s="120">
        <v>0</v>
      </c>
      <c r="D45" s="61">
        <v>0</v>
      </c>
      <c r="E45" s="120">
        <v>-209</v>
      </c>
      <c r="F45" s="121"/>
      <c r="G45" s="62"/>
    </row>
    <row r="46" spans="1:47"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>
      <c r="D47" s="65"/>
      <c r="E47" s="6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>
      <c r="E48" s="6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52" spans="4:5">
      <c r="D52" s="64"/>
      <c r="E52" s="64"/>
    </row>
  </sheetData>
  <phoneticPr fontId="0" type="noConversion"/>
  <printOptions horizontalCentered="1" verticalCentered="1"/>
  <pageMargins left="0.31496062992125984" right="0.31496062992125984" top="0.19685039370078741" bottom="0.19685039370078741" header="0.11811023622047245" footer="0.19685039370078741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31.12.2015</vt:lpstr>
      <vt:lpstr>Výdaje k 31.12.2015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2016-06-01T13:35:08Z</cp:lastPrinted>
  <dcterms:created xsi:type="dcterms:W3CDTF">2014-06-05T06:21:15Z</dcterms:created>
  <dcterms:modified xsi:type="dcterms:W3CDTF">2016-06-23T05:51:27Z</dcterms:modified>
</cp:coreProperties>
</file>